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ämäTyökirja" hidePivotFieldList="1"/>
  <mc:AlternateContent xmlns:mc="http://schemas.openxmlformats.org/markup-compatibility/2006">
    <mc:Choice Requires="x15">
      <x15ac:absPath xmlns:x15ac="http://schemas.microsoft.com/office/spreadsheetml/2010/11/ac" url="C:\Users\evantac5\Downloads\"/>
    </mc:Choice>
  </mc:AlternateContent>
  <xr:revisionPtr revIDLastSave="0" documentId="8_{199FAA34-604C-4298-AB9D-1F3482438B75}" xr6:coauthVersionLast="47" xr6:coauthVersionMax="47" xr10:uidLastSave="{00000000-0000-0000-0000-000000000000}"/>
  <workbookProtection workbookAlgorithmName="SHA-512" workbookHashValue="DUl1CloAD9h4U39J/HmwPHjAq5PQ2CJuzfB27gHlzd8UTQgCXTlg70E+fYzIWcJ/M8ZapuHNK9fStTQaYQa7zw==" workbookSaltValue="a33NBdDpKGePRhH42BokOA==" workbookSpinCount="100000" lockStructure="1"/>
  <bookViews>
    <workbookView xWindow="28095" yWindow="0" windowWidth="28395" windowHeight="23400" xr2:uid="{6CAFF3A4-FE2C-453D-A52C-9197611DD955}"/>
  </bookViews>
  <sheets>
    <sheet name="Taustatiedot" sheetId="1" r:id="rId1"/>
    <sheet name="Elementit" sheetId="2" r:id="rId2"/>
    <sheet name="Tulokset" sheetId="3" r:id="rId3"/>
    <sheet name="Pikaohjeet" sheetId="4" r:id="rId4"/>
    <sheet name="Elementtien arvot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3" i="2" l="1"/>
  <c r="B10" i="3"/>
  <c r="G46" i="5" l="1"/>
  <c r="I45" i="2" l="1"/>
  <c r="K5" i="2" l="1"/>
  <c r="F17" i="3" s="1"/>
  <c r="K4" i="2"/>
  <c r="G16" i="3" s="1"/>
  <c r="I21" i="2" l="1"/>
  <c r="H15" i="3"/>
  <c r="I40" i="2" l="1"/>
  <c r="I44" i="2" l="1"/>
  <c r="I43" i="2"/>
  <c r="I39" i="2"/>
  <c r="I38" i="2"/>
  <c r="I37" i="2"/>
  <c r="I34" i="2"/>
  <c r="AV21" i="1" l="1"/>
  <c r="G18" i="1" s="1"/>
  <c r="B5" i="3" s="1"/>
  <c r="J19" i="1"/>
  <c r="AQ22" i="1"/>
  <c r="G20" i="1" s="1"/>
  <c r="B13" i="3" s="1"/>
  <c r="AQ21" i="1"/>
  <c r="G19" i="1" s="1"/>
  <c r="B12" i="3" s="1"/>
  <c r="AT12" i="1"/>
  <c r="B9" i="3" s="1"/>
  <c r="AS12" i="1"/>
  <c r="H12" i="1" s="1"/>
  <c r="G45" i="5" l="1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5" i="5"/>
  <c r="AP7" i="2" l="1"/>
  <c r="D21" i="3" l="1"/>
  <c r="D20" i="3"/>
  <c r="D19" i="3"/>
  <c r="D18" i="3"/>
  <c r="D17" i="3"/>
  <c r="C7" i="3" l="1"/>
  <c r="B14" i="2" l="1"/>
  <c r="B31" i="2"/>
  <c r="I36" i="2" l="1"/>
  <c r="H11" i="3" l="1"/>
  <c r="H9" i="3"/>
  <c r="B4" i="3"/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2" i="2"/>
  <c r="I24" i="2"/>
  <c r="I25" i="2"/>
  <c r="I26" i="2"/>
  <c r="I27" i="2"/>
  <c r="I28" i="2"/>
  <c r="I29" i="2"/>
  <c r="I30" i="2"/>
  <c r="I31" i="2"/>
  <c r="I32" i="2"/>
  <c r="I33" i="2"/>
  <c r="I35" i="2"/>
  <c r="I41" i="2"/>
  <c r="I42" i="2"/>
  <c r="I5" i="2"/>
  <c r="I4" i="2"/>
  <c r="AO20" i="2" l="1"/>
  <c r="AP4" i="2"/>
  <c r="D22" i="3"/>
  <c r="D23" i="3" s="1"/>
  <c r="AO25" i="2"/>
  <c r="AO22" i="2"/>
  <c r="AO23" i="2"/>
  <c r="AO24" i="2"/>
  <c r="AO21" i="2"/>
  <c r="AP8" i="2"/>
  <c r="AP9" i="2"/>
  <c r="AP5" i="2"/>
  <c r="AP6" i="2"/>
  <c r="AP10" i="2"/>
  <c r="AO26" i="2" l="1"/>
  <c r="I46" i="2" s="1"/>
  <c r="B33" i="2" s="1"/>
  <c r="AP11" i="2"/>
  <c r="AQ7" i="2" s="1"/>
  <c r="J25" i="1"/>
  <c r="J23" i="1"/>
  <c r="J21" i="1"/>
  <c r="AQ6" i="2" l="1"/>
  <c r="AQ10" i="2"/>
  <c r="AQ9" i="2"/>
  <c r="AQ8" i="2"/>
  <c r="AQ5" i="2"/>
  <c r="AQ4" i="2"/>
  <c r="B16" i="2"/>
  <c r="C4" i="3" s="1"/>
  <c r="AQ11" i="2" l="1"/>
</calcChain>
</file>

<file path=xl/sharedStrings.xml><?xml version="1.0" encoding="utf-8"?>
<sst xmlns="http://schemas.openxmlformats.org/spreadsheetml/2006/main" count="292" uniqueCount="218">
  <si>
    <t>Päivämäärä</t>
  </si>
  <si>
    <t>Täyttäjän nimi</t>
  </si>
  <si>
    <t>Korttelinumero</t>
  </si>
  <si>
    <t>Kohteen osoite</t>
  </si>
  <si>
    <t>Tonttinumero</t>
  </si>
  <si>
    <t>Ominaisuudet</t>
  </si>
  <si>
    <t>Maankäyttö</t>
  </si>
  <si>
    <t>Rajautuuko tontti vihervyöhykkeeseen tai -alueeseen?</t>
  </si>
  <si>
    <t>Maaperä</t>
  </si>
  <si>
    <t>Ympäristö</t>
  </si>
  <si>
    <t>Piha-alueen pinta-ala suhteessa tontin pinta-alaan</t>
  </si>
  <si>
    <t>Rakennusten peittopinta-ala suhteessa tontin pinta-alaan</t>
  </si>
  <si>
    <t>Kerrosalan suhde tontin pinta-alaan</t>
  </si>
  <si>
    <t>Elementtiryhmä</t>
  </si>
  <si>
    <t>Yksikkö</t>
  </si>
  <si>
    <t>Määrä</t>
  </si>
  <si>
    <t>Painotus</t>
  </si>
  <si>
    <t>Painotettu</t>
  </si>
  <si>
    <t>Elementti</t>
  </si>
  <si>
    <t>Säilytettävä</t>
  </si>
  <si>
    <t>kasvillisuus ja</t>
  </si>
  <si>
    <t>maaperä</t>
  </si>
  <si>
    <t>Isokokoinen puu; täysikasvuisena &gt;10 m</t>
  </si>
  <si>
    <t>Pienikokoinen tai pylväsmäinen puu; täysikasvuisena 3-10 m</t>
  </si>
  <si>
    <t>Iso pensas; täysiskasvuisena 2-7 m tai pieni puu 1,5-3 m</t>
  </si>
  <si>
    <t>Perennat</t>
  </si>
  <si>
    <t>Pensasaita</t>
  </si>
  <si>
    <t>Nurmikko</t>
  </si>
  <si>
    <t>Niitty, keto tai kuntta</t>
  </si>
  <si>
    <t>Istutettava tai</t>
  </si>
  <si>
    <t>kasvillisuus</t>
  </si>
  <si>
    <t>kylvettävä</t>
  </si>
  <si>
    <t>Läpäisevät pinnat ja pinnoitteet, esim. sora ja hiekka</t>
  </si>
  <si>
    <t>Pinnoitteet</t>
  </si>
  <si>
    <t>Vain kasvipeitteinen</t>
  </si>
  <si>
    <t>ERIKSEEN KASVEJA, VAAN NE</t>
  </si>
  <si>
    <t>SISÄLTYVÄT KASVUALUSTAN</t>
  </si>
  <si>
    <t>MUKAISEEN PAINOTUKSEEN</t>
  </si>
  <si>
    <t>jm</t>
  </si>
  <si>
    <t>m²</t>
  </si>
  <si>
    <t>kpl</t>
  </si>
  <si>
    <t>Maanalainen imeytyskaivanto, suodatuskaista, imeytyskuoppa tai kivipesä (esim. sora, murske)</t>
  </si>
  <si>
    <t>Tulvaniitty, lampi ranta- ja vesikasvillisuudella tai kosteikko</t>
  </si>
  <si>
    <t>m³</t>
  </si>
  <si>
    <t>Hulevesien</t>
  </si>
  <si>
    <t>Bonuselementit</t>
  </si>
  <si>
    <t>Luonnon monimuotoisuudelle tärkeä elementti; maapuu, hyönteishotelli, linnunpönttö</t>
  </si>
  <si>
    <t>Ei- maanvaraiset istutus-tai viljelylaatikot</t>
  </si>
  <si>
    <t>RT 103006 OHJEKORTTI marraskuu 2018</t>
  </si>
  <si>
    <t>Saavutettu</t>
  </si>
  <si>
    <t xml:space="preserve">TÄYTTÄJÄN KOMMENTIT TARVITTAESSA </t>
  </si>
  <si>
    <t>Puutarhajätteen kompostointi</t>
  </si>
  <si>
    <t>Kyllä</t>
  </si>
  <si>
    <t>m2</t>
  </si>
  <si>
    <t>viherala</t>
  </si>
  <si>
    <t>Osittain läpäisevät pinnat ja pinnoitteet esim. nurmikivi, kivituhka, terassilaudoitus</t>
  </si>
  <si>
    <t>Maisemallisesti tärkeän puun säilyttäminen</t>
  </si>
  <si>
    <t>Luonnon monimuotoisuuden ja eläimistön elinolosuhteiden tukeminen; perhosniityt, kukkivat tai tuoksuvat istutukset</t>
  </si>
  <si>
    <t>Monilajinen istutusalue</t>
  </si>
  <si>
    <t>Läpäisemättömät pinnat (esim. asfaltti, betonikiveys)</t>
  </si>
  <si>
    <t>Täysikasvuisena &gt; 2m havupuiden istuttaminen tai säilyttäminen</t>
  </si>
  <si>
    <t>Tontin pinta-ala m²</t>
  </si>
  <si>
    <t xml:space="preserve"> pinta-ala lasketaan</t>
  </si>
  <si>
    <t>Varmistettava kasvillisuuden jatkuminen myös tontin sisällä</t>
  </si>
  <si>
    <t>Oulun seudun luonnonvaraisten kasvilajien käyttö (vähintään 5 eri lajia)</t>
  </si>
  <si>
    <t>Käytetyt elementit, kpl</t>
  </si>
  <si>
    <t>Säilytettävien puiden määrä</t>
  </si>
  <si>
    <t>Matalat ja keskikokoiset pensaat; täysikasvuisena &lt; 2 m</t>
  </si>
  <si>
    <t>Viherseinä (vertikaalinen pinta-ala)</t>
  </si>
  <si>
    <t>Kanava tai kouru hulevesien ohjaamiseksi läpäisemättömiltä pinnoilta kasvipeitteiselle ja maaperältään läpäisevälle alueelle</t>
  </si>
  <si>
    <t>Pinnoitteet / 3 kpl</t>
  </si>
  <si>
    <t>Hulevesien hallintarakenteet / 7 kpl</t>
  </si>
  <si>
    <t>Istutettava kasvillisuus / 10 kpl</t>
  </si>
  <si>
    <t>Viherkattojen käyttö</t>
  </si>
  <si>
    <t xml:space="preserve"> Niitty, keto tai muu luonnonmukainen kasvillisuus ( esim. kuntta) tai avokallio</t>
  </si>
  <si>
    <t>Kpl</t>
  </si>
  <si>
    <t>Ekologinen yhteys tontin läpi esim. siilin mentävä yhteys</t>
  </si>
  <si>
    <t xml:space="preserve">Yhtenäinen katupuurivi </t>
  </si>
  <si>
    <t>Kierrätysmateriaalin käyttö, esim. kierrätetyt betonilaatat, maamassat tms.</t>
  </si>
  <si>
    <t>Kansi- tai kattopihan osuus yli 50% pihalueesta</t>
  </si>
  <si>
    <t>Monivuotiset köynnökset</t>
  </si>
  <si>
    <t>Elementit</t>
  </si>
  <si>
    <t>Monimuotoisuus</t>
  </si>
  <si>
    <t>Pienilmasto ja ilmanlaatu</t>
  </si>
  <si>
    <t>Maisema-arvo</t>
  </si>
  <si>
    <t>Hulevesien hallinta</t>
  </si>
  <si>
    <t>Asteikko</t>
  </si>
  <si>
    <t>Puut</t>
  </si>
  <si>
    <t>Bonus</t>
  </si>
  <si>
    <t>Monilajinen istutusalue (vähintään 7 eri lajia)</t>
  </si>
  <si>
    <t>Säilytettävä kasvillisuus ja maaperä</t>
  </si>
  <si>
    <t>Istutettava tai kylvettävä kasvillisuus</t>
  </si>
  <si>
    <t>Läpäisemättömät pinnat</t>
  </si>
  <si>
    <t>luonnonmukainen</t>
  </si>
  <si>
    <t>hallinta</t>
  </si>
  <si>
    <t>Hulevesien luonnonmukainen hallinta</t>
  </si>
  <si>
    <t xml:space="preserve">Asuinrakennusten korttelialueet </t>
  </si>
  <si>
    <t xml:space="preserve">Liike- ja toimistorakennusten korttelialueet </t>
  </si>
  <si>
    <t xml:space="preserve">Palvelurakennusten korttelialueet </t>
  </si>
  <si>
    <t>Liikennealueet (liikenneväylien alueet)</t>
  </si>
  <si>
    <t>ja -seinät</t>
  </si>
  <si>
    <t>KASVILLISUUSKATTOIHIN EI LASKETA</t>
  </si>
  <si>
    <t>Kasvillisuusseinä (vertikaalinen pinta-ala)</t>
  </si>
  <si>
    <t>vihertehokkuus</t>
  </si>
  <si>
    <t>Tavoiteltu</t>
  </si>
  <si>
    <t>Kasvillisuuskatot- ja seinät</t>
  </si>
  <si>
    <t>Vihertehokkuus</t>
  </si>
  <si>
    <t>Vihertehokkuustavoite</t>
  </si>
  <si>
    <t>Kerrosala (k-m²)</t>
  </si>
  <si>
    <t xml:space="preserve">¹Keskustatoimintojen korttelialueet </t>
  </si>
  <si>
    <t>Liike- ja toimistorakennusten korttelialueet</t>
  </si>
  <si>
    <t xml:space="preserve">Teollisuus- ja varastorakennusten korttelialueet </t>
  </si>
  <si>
    <t>Valinnannumero</t>
  </si>
  <si>
    <t>Valinnanarvo</t>
  </si>
  <si>
    <t>Valinnan teksti</t>
  </si>
  <si>
    <t xml:space="preserve">Vihertehokkuustavoitteesta voi vähentää 0,20 </t>
  </si>
  <si>
    <t>Vaaleanvihreällä</t>
  </si>
  <si>
    <t>pohjalla olevat solut täytetään</t>
  </si>
  <si>
    <t>Osittain läpäisevät pinnat ja pinnoitteet, esim. nurmikivi, kivituhka, terassilaudoitus</t>
  </si>
  <si>
    <t>Läpäisemättömät pinnat, esim. asfaltti, betonikiveys</t>
  </si>
  <si>
    <t>Tontin pinta-ala</t>
  </si>
  <si>
    <t>Kasvillisuuskatot</t>
  </si>
  <si>
    <t>Saavutettu vihertehokkuus</t>
  </si>
  <si>
    <t>Iso pensas; täysikasvuisena 2-7 m tai pieni puu 1,5-3 m</t>
  </si>
  <si>
    <t>Painotus on laskettu kaavalla, jossa arvojen keskiarvo on kerrottu 0,60:llä</t>
  </si>
  <si>
    <t>KÄYTTÖOHJEET TIIVISTETYSTI</t>
  </si>
  <si>
    <t>Yksityiskohtaisemmat ohjeet ja tarkemmat elementtien määrittelyt löydät erillisestä ohjeesta samalta nettisivulta, kuin tämän laskurin.</t>
  </si>
  <si>
    <t>TAUSTATIEDOT:</t>
  </si>
  <si>
    <t>2. Valitse kohteeseen sopiva maankäyttö, maaperä ja ympäristö</t>
  </si>
  <si>
    <t>3. Täytä pinta-ala tiedot</t>
  </si>
  <si>
    <t>Kansi- tai kattopihan osuus yli 50% piha-alueesta</t>
  </si>
  <si>
    <t>ELEMENTIT</t>
  </si>
  <si>
    <t>Vihertehokkuus = painotettu viherpinta-ala / tontin pinta-alalla</t>
  </si>
  <si>
    <t>Jokaisella elementillä on oma painotuksensa. Näiden perusteella muodostuu siis painotettu viherpinta-ala.</t>
  </si>
  <si>
    <t>Painotusten muodostumiseen voit tutustua Elementtien arvot- välilehdellä.</t>
  </si>
  <si>
    <t>Huomio täyttäessäsi, mikä on kysytty yksikkö.</t>
  </si>
  <si>
    <t>Elementtien tarkemmat määritelmät löydät erillisestä käyttöohjeesta.</t>
  </si>
  <si>
    <t>Kasvillisuuskattoihin ei lasketa kasveja erikseen vaan ne lasketaan kasvualustan pinta-alan mukaan. Sopiva rivi valitaan kasvulaustan paksuuden mukaan.</t>
  </si>
  <si>
    <t>Eli jos sinulla on kansi-tai kattopiha, et merkitse kasveja erikseen vaan kasvillisuuden pinta-alan kasvualustan paksuuden mukaan.</t>
  </si>
  <si>
    <t>TULOKSET</t>
  </si>
  <si>
    <t xml:space="preserve">Tämä sivu täyttyy automaattisesti niistä tiedosta, jotka olet täyttänyt Taustatiedot- ja Elementit- välilehdille. </t>
  </si>
  <si>
    <t xml:space="preserve">Täältä näet koosteen taustatiedoista ja elementeistä sekä prosenttijakauman käyttämistäsi elementtiryhmistä. </t>
  </si>
  <si>
    <t>Tämä on se sivu, jonka liität rakennuslupahakemukseen!</t>
  </si>
  <si>
    <t>Jos olet käyttänyt kasvillisuuskattoja ja -seiniä, on täällä kooste niistä, samoin kuin luonnonmukaisten hulevesielementtien käytöstä.</t>
  </si>
  <si>
    <t>ELEMENTTIEN ARVOT</t>
  </si>
  <si>
    <t>TÄYTÄ KAIKKI VAALEANVIHREÄLLÄ POHJALLA OLEVAT SOLUT</t>
  </si>
  <si>
    <t>Tällä sivulla voit tutustua elementtien painotusarvojen muodostumiseen ja arviointiasteikkoon.</t>
  </si>
  <si>
    <t>Ei maanvaraiset istutus-tai viljelylaatikot</t>
  </si>
  <si>
    <t>Kierrätysmateriaalin käyttö piharakentamisessa, esim. kierrätetyt betonilaatat, maamassat tms.</t>
  </si>
  <si>
    <t>Täysikasvuisena &gt; 2 m havupuiden istuttaminen tai säilyttäminen</t>
  </si>
  <si>
    <t>Ekologinen yhteys tontin läpi, esim. siilin mentävä yhteys</t>
  </si>
  <si>
    <t xml:space="preserve">Painotettu viherpinta-ala </t>
  </si>
  <si>
    <t>Mahdolliset suositukset vihersuunnitteluun</t>
  </si>
  <si>
    <t>Kaupunginosa</t>
  </si>
  <si>
    <t>Pihan huolto-ohjeet laadittu</t>
  </si>
  <si>
    <t>Bonuselementit /13 kpl</t>
  </si>
  <si>
    <t>Kasvillisuuskatot ja -seinät / 4 kpl</t>
  </si>
  <si>
    <t>Keskustatoimintojen korttelialueet</t>
  </si>
  <si>
    <t>Asuinrakennusten korttelialueet</t>
  </si>
  <si>
    <t>Teollisuus- ja varastorakennusten korttelialueet</t>
  </si>
  <si>
    <t>Palvelurakennusten korttelialueet</t>
  </si>
  <si>
    <t>Säilytettävä kasvillisuus / 5 kpl</t>
  </si>
  <si>
    <t>Yhteensä 42 kpl</t>
  </si>
  <si>
    <t>Niitty, keto tai muu luonnonmukainen pohjakasvillisuus (esim. kuntta) tai avokallio</t>
  </si>
  <si>
    <t>1. Täytä kohteen sijaintitiedot (korttelin ja tontin numerot, osoite, kaupunginosa), täyttäjän nimi ja päivämäärä</t>
  </si>
  <si>
    <t>Muut elementit</t>
  </si>
  <si>
    <t>Korttelialue</t>
  </si>
  <si>
    <t>Valinta</t>
  </si>
  <si>
    <t>Rakennusten peittopinta-ala (m²)</t>
  </si>
  <si>
    <t>Piha-alueen pinta-ala (m²)</t>
  </si>
  <si>
    <r>
      <rPr>
        <b/>
        <sz val="12"/>
        <rFont val="Barlow"/>
      </rPr>
      <t>Hyväkuntoinen</t>
    </r>
    <r>
      <rPr>
        <sz val="12"/>
        <rFont val="Barlow"/>
      </rPr>
      <t xml:space="preserve">, isokokoinen puu; täysikasvuisena &gt;10 m ja säilytettävänä vähintään 5 m korkea </t>
    </r>
  </si>
  <si>
    <r>
      <rPr>
        <b/>
        <sz val="12"/>
        <rFont val="Barlow"/>
      </rPr>
      <t>Hyväkuntoinen</t>
    </r>
    <r>
      <rPr>
        <sz val="12"/>
        <rFont val="Barlow"/>
      </rPr>
      <t>, pienikokoinen tai pylväsmäinen puu; täysikasvuisena 3-10 m ja säilytettävänä vähintään 3 m korkea</t>
    </r>
  </si>
  <si>
    <r>
      <rPr>
        <b/>
        <sz val="12"/>
        <rFont val="Barlow"/>
      </rPr>
      <t>Hyväkuntoinen</t>
    </r>
    <r>
      <rPr>
        <sz val="12"/>
        <rFont val="Barlow"/>
      </rPr>
      <t>, iso pensas; täysikasvuisena 2-7 m tai pieni puu 1,5-3 m</t>
    </r>
  </si>
  <si>
    <r>
      <t xml:space="preserve">Muu </t>
    </r>
    <r>
      <rPr>
        <b/>
        <sz val="12"/>
        <rFont val="Barlow"/>
      </rPr>
      <t>hyväkuntoinen</t>
    </r>
    <r>
      <rPr>
        <sz val="12"/>
        <rFont val="Barlow"/>
      </rPr>
      <t xml:space="preserve"> kasvillisuus (pienet pensaat, perennat, köynnökset)</t>
    </r>
  </si>
  <si>
    <r>
      <t>Kasvillisuuskatto, jonka</t>
    </r>
    <r>
      <rPr>
        <i/>
        <sz val="12"/>
        <rFont val="Barlow"/>
      </rPr>
      <t xml:space="preserve"> kasvualustan paksuus 60 - 80 mm, </t>
    </r>
    <r>
      <rPr>
        <sz val="12"/>
        <rFont val="Barlow"/>
      </rPr>
      <t>esim.maksaruohokatto</t>
    </r>
  </si>
  <si>
    <r>
      <t>Kasvillisuuskatto, jonka</t>
    </r>
    <r>
      <rPr>
        <i/>
        <sz val="12"/>
        <rFont val="Barlow"/>
      </rPr>
      <t xml:space="preserve"> kasvualustan paksuus 150 - 300 mm, </t>
    </r>
    <r>
      <rPr>
        <sz val="12"/>
        <rFont val="Barlow"/>
      </rPr>
      <t>esim. niitty-, keto tai heinäkatto</t>
    </r>
  </si>
  <si>
    <r>
      <t>Kasvillisuuskatto tai kansipuutarha, jonka</t>
    </r>
    <r>
      <rPr>
        <i/>
        <sz val="12"/>
        <rFont val="Barlow"/>
      </rPr>
      <t xml:space="preserve"> kasvualustan paksuus 200 - 1000 mm. </t>
    </r>
    <r>
      <rPr>
        <sz val="12"/>
        <rFont val="Barlow"/>
      </rPr>
      <t xml:space="preserve"> Kaikki kasvillisuustyypit mahdollisia.</t>
    </r>
  </si>
  <si>
    <r>
      <rPr>
        <i/>
        <sz val="12"/>
        <rFont val="Barlow"/>
      </rPr>
      <t>Imeytys</t>
    </r>
    <r>
      <rPr>
        <sz val="12"/>
        <rFont val="Barlow"/>
      </rPr>
      <t xml:space="preserve">painanne tai -allas </t>
    </r>
    <r>
      <rPr>
        <i/>
        <sz val="12"/>
        <rFont val="Barlow"/>
      </rPr>
      <t>kasvillisuudella</t>
    </r>
  </si>
  <si>
    <r>
      <rPr>
        <i/>
        <sz val="12"/>
        <rFont val="Barlow"/>
      </rPr>
      <t>Imeytys</t>
    </r>
    <r>
      <rPr>
        <sz val="12"/>
        <rFont val="Barlow"/>
      </rPr>
      <t xml:space="preserve">painanne tai -allas </t>
    </r>
    <r>
      <rPr>
        <i/>
        <sz val="12"/>
        <rFont val="Barlow"/>
      </rPr>
      <t>kiviainespinnalla</t>
    </r>
  </si>
  <si>
    <r>
      <rPr>
        <i/>
        <sz val="12"/>
        <rFont val="Barlow"/>
      </rPr>
      <t>Viivytys</t>
    </r>
    <r>
      <rPr>
        <sz val="12"/>
        <rFont val="Barlow"/>
      </rPr>
      <t xml:space="preserve">painanne tai -allas </t>
    </r>
    <r>
      <rPr>
        <i/>
        <sz val="12"/>
        <rFont val="Barlow"/>
      </rPr>
      <t>kasvillisuudella</t>
    </r>
  </si>
  <si>
    <r>
      <rPr>
        <i/>
        <sz val="12"/>
        <rFont val="Barlow"/>
      </rPr>
      <t>Viivytys</t>
    </r>
    <r>
      <rPr>
        <sz val="12"/>
        <rFont val="Barlow"/>
      </rPr>
      <t xml:space="preserve">painanne tai -allas  </t>
    </r>
    <r>
      <rPr>
        <i/>
        <sz val="12"/>
        <rFont val="Barlow"/>
      </rPr>
      <t>kiviainespinnalla</t>
    </r>
  </si>
  <si>
    <r>
      <t>Viivytyskaivanto tai -säiliö (maanalainen).</t>
    </r>
    <r>
      <rPr>
        <i/>
        <sz val="12"/>
        <rFont val="Barlow"/>
      </rPr>
      <t>Kerätty vesi oltava käytettävissä kasteluun</t>
    </r>
    <r>
      <rPr>
        <sz val="12"/>
        <rFont val="Barlow"/>
      </rPr>
      <t xml:space="preserve">. Ilmoita varastointitilavuus </t>
    </r>
    <r>
      <rPr>
        <b/>
        <sz val="12"/>
        <rFont val="Barlow"/>
      </rPr>
      <t xml:space="preserve">m³. </t>
    </r>
    <r>
      <rPr>
        <sz val="12"/>
        <rFont val="Barlow"/>
      </rPr>
      <t xml:space="preserve"> </t>
    </r>
  </si>
  <si>
    <t xml:space="preserve">                                  TULOSKORTTI</t>
  </si>
  <si>
    <r>
      <rPr>
        <sz val="26"/>
        <color theme="2"/>
        <rFont val="Barlow Condensed"/>
      </rPr>
      <t>¹</t>
    </r>
    <r>
      <rPr>
        <i/>
        <sz val="26"/>
        <rFont val="Barlow Condensed"/>
      </rPr>
      <t xml:space="preserve">Keskustatoimintojen korttelialueet </t>
    </r>
  </si>
  <si>
    <r>
      <rPr>
        <sz val="20"/>
        <color theme="2"/>
        <rFont val="Barlow"/>
      </rPr>
      <t>¹</t>
    </r>
    <r>
      <rPr>
        <sz val="20"/>
        <rFont val="Barlow"/>
      </rPr>
      <t xml:space="preserve"> Voidaan käyttää alueella 1 KESKUSTA  I Pokkinen  II Vaara  III Vanhatulli  IV Hollihaka  V Leveri  VI Myllytulli</t>
    </r>
  </si>
  <si>
    <r>
      <rPr>
        <b/>
        <sz val="14"/>
        <rFont val="Barlow"/>
      </rPr>
      <t>Elementit on jaettu kuuteen ryhmään</t>
    </r>
    <r>
      <rPr>
        <sz val="14"/>
        <rFont val="Barlow"/>
      </rPr>
      <t xml:space="preserve">, joista muodostuu Tulokset-välilehdelle koonti, josta näkee kunkin elementtiryhmän osuuden kokonaisuudesta. </t>
    </r>
  </si>
  <si>
    <r>
      <t>Kasvillisuuskatot ja -seinä</t>
    </r>
    <r>
      <rPr>
        <sz val="14"/>
        <rFont val="Barlow"/>
      </rPr>
      <t xml:space="preserve">t- elementteihin merkitään </t>
    </r>
    <r>
      <rPr>
        <b/>
        <sz val="14"/>
        <rFont val="Barlow"/>
      </rPr>
      <t>VAIN kasvipeitteinen pinta-ala</t>
    </r>
    <r>
      <rPr>
        <sz val="14"/>
        <rFont val="Barlow"/>
      </rPr>
      <t>.</t>
    </r>
  </si>
  <si>
    <r>
      <rPr>
        <b/>
        <sz val="14"/>
        <rFont val="Barlow"/>
      </rPr>
      <t>Viherseinät</t>
    </r>
    <r>
      <rPr>
        <sz val="14"/>
        <rFont val="Barlow"/>
      </rPr>
      <t xml:space="preserve"> lasketaan </t>
    </r>
    <r>
      <rPr>
        <b/>
        <sz val="14"/>
        <rFont val="Barlow"/>
      </rPr>
      <t>vertikaalisen pinta-alan</t>
    </r>
    <r>
      <rPr>
        <sz val="14"/>
        <rFont val="Barlow"/>
      </rPr>
      <t>sa mukaan eli leveys (m) x korkeus (m).</t>
    </r>
  </si>
  <si>
    <r>
      <rPr>
        <b/>
        <sz val="14"/>
        <rFont val="Barlow"/>
      </rPr>
      <t>Halutessasi</t>
    </r>
    <r>
      <rPr>
        <sz val="14"/>
        <rFont val="Barlow"/>
      </rPr>
      <t xml:space="preserve"> voit kirjoittaa alaosan laatikkoon </t>
    </r>
    <r>
      <rPr>
        <b/>
        <sz val="14"/>
        <rFont val="Barlow"/>
      </rPr>
      <t>lisätietoja</t>
    </r>
    <r>
      <rPr>
        <sz val="14"/>
        <rFont val="Barlow"/>
      </rPr>
      <t>, jotka näkyvät tulosteessasi.</t>
    </r>
  </si>
  <si>
    <r>
      <t xml:space="preserve">    Huomaa, että ilman</t>
    </r>
    <r>
      <rPr>
        <b/>
        <sz val="11"/>
        <rFont val="Barlow"/>
      </rPr>
      <t xml:space="preserve"> TONTIN PINTA-ALAA</t>
    </r>
    <r>
      <rPr>
        <sz val="11"/>
        <rFont val="Barlow"/>
      </rPr>
      <t xml:space="preserve"> ei vihertehokuutta voi laskea!</t>
    </r>
  </si>
  <si>
    <r>
      <t>Kasvillisuuskatto, jonka</t>
    </r>
    <r>
      <rPr>
        <i/>
        <sz val="12"/>
        <rFont val="Barlow"/>
      </rPr>
      <t xml:space="preserve"> kasvualustan paksuus 60-80 mm</t>
    </r>
    <r>
      <rPr>
        <sz val="12"/>
        <rFont val="Barlow"/>
      </rPr>
      <t xml:space="preserve"> (esim.maksaruohokatto)</t>
    </r>
  </si>
  <si>
    <r>
      <t>Kasvillisuuskatto, jonka</t>
    </r>
    <r>
      <rPr>
        <i/>
        <sz val="12"/>
        <rFont val="Barlow"/>
      </rPr>
      <t xml:space="preserve"> kasvualustan paksuus 150-300 mm</t>
    </r>
    <r>
      <rPr>
        <sz val="12"/>
        <rFont val="Barlow"/>
      </rPr>
      <t xml:space="preserve"> (esim. niitty/ketokatto tai heinäkatto)</t>
    </r>
  </si>
  <si>
    <r>
      <t>Kasvillisuuskatto- tai kansipuutarha, jonka</t>
    </r>
    <r>
      <rPr>
        <i/>
        <sz val="12"/>
        <rFont val="Barlow"/>
      </rPr>
      <t xml:space="preserve"> kasvualustan paksuus 200-1000 mm</t>
    </r>
    <r>
      <rPr>
        <sz val="12"/>
        <rFont val="Barlow"/>
      </rPr>
      <t xml:space="preserve"> (kaikki kasvillisuustyypit mahdollisia)</t>
    </r>
  </si>
  <si>
    <r>
      <rPr>
        <i/>
        <sz val="12"/>
        <rFont val="Barlow"/>
      </rPr>
      <t>Imeytys</t>
    </r>
    <r>
      <rPr>
        <sz val="12"/>
        <rFont val="Barlow"/>
      </rPr>
      <t xml:space="preserve">painanne, -kaukalo tai -allas </t>
    </r>
    <r>
      <rPr>
        <i/>
        <sz val="12"/>
        <rFont val="Barlow"/>
      </rPr>
      <t>kasvillisuudella</t>
    </r>
  </si>
  <si>
    <r>
      <rPr>
        <i/>
        <sz val="12"/>
        <rFont val="Barlow"/>
      </rPr>
      <t>Imeytys</t>
    </r>
    <r>
      <rPr>
        <sz val="12"/>
        <rFont val="Barlow"/>
      </rPr>
      <t xml:space="preserve">painanne, -kaukalo tai -allas </t>
    </r>
    <r>
      <rPr>
        <i/>
        <sz val="12"/>
        <rFont val="Barlow"/>
      </rPr>
      <t>kiviainespinnalla</t>
    </r>
  </si>
  <si>
    <r>
      <rPr>
        <i/>
        <sz val="12"/>
        <rFont val="Barlow"/>
      </rPr>
      <t>Viivytys</t>
    </r>
    <r>
      <rPr>
        <sz val="12"/>
        <rFont val="Barlow"/>
      </rPr>
      <t xml:space="preserve">painanne, -kaukalo tai -allas </t>
    </r>
    <r>
      <rPr>
        <i/>
        <sz val="12"/>
        <rFont val="Barlow"/>
      </rPr>
      <t>kasvillisuudella</t>
    </r>
  </si>
  <si>
    <r>
      <rPr>
        <i/>
        <sz val="12"/>
        <rFont val="Barlow"/>
      </rPr>
      <t>Viivytys</t>
    </r>
    <r>
      <rPr>
        <sz val="12"/>
        <rFont val="Barlow"/>
      </rPr>
      <t xml:space="preserve">painanne, -kaukalo tai -allas  </t>
    </r>
    <r>
      <rPr>
        <i/>
        <sz val="12"/>
        <rFont val="Barlow"/>
      </rPr>
      <t>kiviainespinnalla</t>
    </r>
  </si>
  <si>
    <r>
      <t xml:space="preserve">Viivytyskaivanto tai -säiliö (maanalainen). Ilmoita varastointitilavuus </t>
    </r>
    <r>
      <rPr>
        <b/>
        <sz val="12"/>
        <rFont val="Barlow"/>
      </rPr>
      <t xml:space="preserve">m³. </t>
    </r>
    <r>
      <rPr>
        <sz val="12"/>
        <rFont val="Barlow"/>
      </rPr>
      <t xml:space="preserve"> </t>
    </r>
    <r>
      <rPr>
        <i/>
        <sz val="12"/>
        <rFont val="Barlow"/>
      </rPr>
      <t>Kerätty vesi oltava käytettävissä kasteluun.</t>
    </r>
  </si>
  <si>
    <r>
      <rPr>
        <b/>
        <sz val="12"/>
        <rFont val="Barlow"/>
      </rPr>
      <t>80 - 100</t>
    </r>
    <r>
      <rPr>
        <sz val="12"/>
        <rFont val="Barlow"/>
      </rPr>
      <t xml:space="preserve"> = Erittäin merkittävä</t>
    </r>
  </si>
  <si>
    <r>
      <rPr>
        <b/>
        <sz val="12"/>
        <rFont val="Barlow"/>
      </rPr>
      <t xml:space="preserve">60 - 80 </t>
    </r>
    <r>
      <rPr>
        <sz val="12"/>
        <rFont val="Barlow"/>
      </rPr>
      <t>= Hyvin merkittävä</t>
    </r>
  </si>
  <si>
    <r>
      <rPr>
        <b/>
        <sz val="12"/>
        <rFont val="Barlow"/>
      </rPr>
      <t>30 - 60</t>
    </r>
    <r>
      <rPr>
        <sz val="12"/>
        <rFont val="Barlow"/>
      </rPr>
      <t xml:space="preserve"> = Merkittävä</t>
    </r>
  </si>
  <si>
    <r>
      <rPr>
        <b/>
        <sz val="12"/>
        <color rgb="FF020301"/>
        <rFont val="Barlow"/>
      </rPr>
      <t>10 - 30</t>
    </r>
    <r>
      <rPr>
        <sz val="12"/>
        <color rgb="FF020301"/>
        <rFont val="Barlow"/>
      </rPr>
      <t xml:space="preserve"> = Pieni merkitys</t>
    </r>
  </si>
  <si>
    <r>
      <rPr>
        <b/>
        <sz val="12"/>
        <color rgb="FF020301"/>
        <rFont val="Barlow"/>
      </rPr>
      <t>0 - 30</t>
    </r>
    <r>
      <rPr>
        <sz val="12"/>
        <color rgb="FF020301"/>
        <rFont val="Barlow"/>
      </rPr>
      <t xml:space="preserve"> = Vähäinen merkitys</t>
    </r>
  </si>
  <si>
    <r>
      <rPr>
        <b/>
        <sz val="12"/>
        <rFont val="Barlow"/>
      </rPr>
      <t>5</t>
    </r>
    <r>
      <rPr>
        <sz val="12"/>
        <rFont val="Barlow"/>
      </rPr>
      <t xml:space="preserve"> = Erittäin merkittävä</t>
    </r>
  </si>
  <si>
    <r>
      <rPr>
        <b/>
        <sz val="12"/>
        <rFont val="Barlow"/>
      </rPr>
      <t>4</t>
    </r>
    <r>
      <rPr>
        <sz val="12"/>
        <rFont val="Barlow"/>
      </rPr>
      <t xml:space="preserve">  = Hyvin merkittävä</t>
    </r>
  </si>
  <si>
    <r>
      <rPr>
        <b/>
        <sz val="12"/>
        <rFont val="Barlow"/>
      </rPr>
      <t>3</t>
    </r>
    <r>
      <rPr>
        <sz val="12"/>
        <rFont val="Barlow"/>
      </rPr>
      <t xml:space="preserve"> = Merkittävä</t>
    </r>
  </si>
  <si>
    <r>
      <rPr>
        <b/>
        <sz val="12"/>
        <color rgb="FF020301"/>
        <rFont val="Barlow"/>
      </rPr>
      <t>2</t>
    </r>
    <r>
      <rPr>
        <sz val="12"/>
        <color rgb="FF020301"/>
        <rFont val="Barlow"/>
      </rPr>
      <t xml:space="preserve"> = Pieni merkitys</t>
    </r>
  </si>
  <si>
    <r>
      <rPr>
        <b/>
        <sz val="12"/>
        <color rgb="FF020301"/>
        <rFont val="Barlow"/>
      </rPr>
      <t>1</t>
    </r>
    <r>
      <rPr>
        <sz val="12"/>
        <color rgb="FF020301"/>
        <rFont val="Barlow"/>
      </rPr>
      <t xml:space="preserve"> = Vähäinen merkitys</t>
    </r>
  </si>
  <si>
    <r>
      <rPr>
        <b/>
        <sz val="12"/>
        <color rgb="FF020301"/>
        <rFont val="Barlow"/>
      </rPr>
      <t>0</t>
    </r>
    <r>
      <rPr>
        <sz val="12"/>
        <color rgb="FF020301"/>
        <rFont val="Barlow"/>
      </rPr>
      <t xml:space="preserve"> = Ei merkitystä</t>
    </r>
  </si>
  <si>
    <r>
      <rPr>
        <b/>
        <sz val="12"/>
        <rFont val="Barlow"/>
      </rPr>
      <t>10</t>
    </r>
    <r>
      <rPr>
        <sz val="12"/>
        <rFont val="Barlow"/>
      </rPr>
      <t xml:space="preserve">  = Erittäin merkittävä</t>
    </r>
  </si>
  <si>
    <r>
      <rPr>
        <b/>
        <sz val="12"/>
        <rFont val="Barlow"/>
      </rPr>
      <t>5</t>
    </r>
    <r>
      <rPr>
        <sz val="12"/>
        <rFont val="Barlow"/>
      </rPr>
      <t xml:space="preserve"> = Hyvin merkittävä</t>
    </r>
  </si>
  <si>
    <r>
      <rPr>
        <b/>
        <sz val="12"/>
        <color rgb="FF020301"/>
        <rFont val="Barlow"/>
      </rPr>
      <t>2</t>
    </r>
    <r>
      <rPr>
        <sz val="12"/>
        <color rgb="FF020301"/>
        <rFont val="Barlow"/>
      </rPr>
      <t xml:space="preserve">  = Merkittävä</t>
    </r>
  </si>
  <si>
    <t>Viljelypalstat, kasvimaa tai maisemapelto (vuosittain uusittava kasvillisuus)</t>
  </si>
  <si>
    <r>
      <rPr>
        <b/>
        <sz val="14"/>
        <rFont val="Barlow"/>
      </rPr>
      <t>Bonuselementeissä</t>
    </r>
    <r>
      <rPr>
        <sz val="14"/>
        <rFont val="Barlow"/>
      </rPr>
      <t xml:space="preserve"> yksikkö voi olla myös </t>
    </r>
    <r>
      <rPr>
        <b/>
        <sz val="14"/>
        <rFont val="Barlow"/>
      </rPr>
      <t>Kyllä</t>
    </r>
    <r>
      <rPr>
        <sz val="14"/>
        <rFont val="Barlow"/>
      </rPr>
      <t>. Jos vastauksesi kysymykseen on Kyllä, klikkaa ruutu aktiiviseksi.</t>
    </r>
  </si>
  <si>
    <t>Elementit taulukosta täytetään sarake MÄÄRÄ, joka on merkitty vaaleanvihreällä pohjalla.</t>
  </si>
  <si>
    <r>
      <rPr>
        <b/>
        <sz val="16"/>
        <rFont val="Barlow"/>
      </rPr>
      <t>Esimerkiksi</t>
    </r>
    <r>
      <rPr>
        <sz val="16"/>
        <rFont val="Barlow"/>
      </rPr>
      <t xml:space="preserve">: </t>
    </r>
    <r>
      <rPr>
        <u/>
        <sz val="16"/>
        <rFont val="Barlow"/>
      </rPr>
      <t>Perennat: (</t>
    </r>
    <r>
      <rPr>
        <b/>
        <u/>
        <sz val="16"/>
        <rFont val="Barlow"/>
      </rPr>
      <t>5,00</t>
    </r>
    <r>
      <rPr>
        <u/>
        <sz val="16"/>
        <rFont val="Barlow"/>
      </rPr>
      <t xml:space="preserve"> (monimuotoisuus) </t>
    </r>
    <r>
      <rPr>
        <b/>
        <u/>
        <sz val="16"/>
        <rFont val="Barlow"/>
      </rPr>
      <t>+ 2,60</t>
    </r>
    <r>
      <rPr>
        <u/>
        <sz val="16"/>
        <rFont val="Barlow"/>
      </rPr>
      <t xml:space="preserve"> (pienilmasto ja ilmanlaatu) </t>
    </r>
    <r>
      <rPr>
        <b/>
        <u/>
        <sz val="16"/>
        <rFont val="Barlow"/>
      </rPr>
      <t>+ 4,00</t>
    </r>
    <r>
      <rPr>
        <u/>
        <sz val="16"/>
        <rFont val="Barlow"/>
      </rPr>
      <t xml:space="preserve">  (maisema-arvo) </t>
    </r>
    <r>
      <rPr>
        <b/>
        <u/>
        <sz val="16"/>
        <rFont val="Barlow"/>
      </rPr>
      <t>+ 2,00</t>
    </r>
    <r>
      <rPr>
        <u/>
        <sz val="16"/>
        <rFont val="Barlow"/>
      </rPr>
      <t xml:space="preserve"> (hulevesien hallinta)) </t>
    </r>
    <r>
      <rPr>
        <b/>
        <u/>
        <sz val="16"/>
        <rFont val="Barlow"/>
      </rPr>
      <t>*0,60</t>
    </r>
  </si>
  <si>
    <t>Nurmikko (tarvittaessa myös säilyvä nurmipinta-ala)</t>
  </si>
  <si>
    <t>Vähimmäiskertoimet maankäyttöalueen mukaan: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</si>
</sst>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6" x14ac:knownFonts="1">
    <font>
      <sz val="11"/>
      <color theme="1"/>
      <name val="Century Gothic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8"/>
      <color rgb="FF000000"/>
      <name val="Segoe UI"/>
      <family val="2"/>
    </font>
    <font>
      <b/>
      <sz val="12"/>
      <name val="Arial"/>
      <family val="2"/>
    </font>
    <font>
      <sz val="11"/>
      <name val="Century Gothic"/>
      <family val="2"/>
      <scheme val="minor"/>
    </font>
    <font>
      <sz val="18"/>
      <color theme="2"/>
      <name val="Arial"/>
      <family val="2"/>
    </font>
    <font>
      <b/>
      <sz val="14"/>
      <name val="Arial"/>
      <family val="2"/>
    </font>
    <font>
      <b/>
      <sz val="16"/>
      <color theme="4" tint="0.79998168889431442"/>
      <name val="Arial"/>
      <family val="2"/>
    </font>
    <font>
      <sz val="8"/>
      <name val="Century Gothic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name val="Arial"/>
      <family val="2"/>
    </font>
    <font>
      <sz val="12"/>
      <color rgb="FFFFFFFF"/>
      <name val="Arial"/>
      <family val="2"/>
    </font>
    <font>
      <sz val="18"/>
      <name val="Arial"/>
      <family val="2"/>
    </font>
    <font>
      <sz val="11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sz val="18"/>
      <name val="Arial"/>
      <family val="2"/>
    </font>
    <font>
      <sz val="18"/>
      <color theme="4" tint="0.79998168889431442"/>
      <name val="Arial"/>
      <family val="2"/>
    </font>
    <font>
      <sz val="8"/>
      <color theme="4" tint="0.79998168889431442"/>
      <name val="Arial"/>
      <family val="2"/>
    </font>
    <font>
      <sz val="12"/>
      <color rgb="FF008000"/>
      <name val="Arial"/>
      <family val="2"/>
    </font>
    <font>
      <sz val="11"/>
      <color theme="8"/>
      <name val="Century Gothic"/>
      <family val="2"/>
      <scheme val="minor"/>
    </font>
    <font>
      <b/>
      <sz val="12"/>
      <color rgb="FFFFFFFF"/>
      <name val="Arial"/>
      <family val="2"/>
    </font>
    <font>
      <sz val="11"/>
      <color rgb="FFFFFFFF"/>
      <name val="Century Gothic"/>
      <family val="2"/>
      <scheme val="minor"/>
    </font>
    <font>
      <sz val="10"/>
      <color theme="1"/>
      <name val="Century Gothic"/>
      <family val="2"/>
      <scheme val="minor"/>
    </font>
    <font>
      <sz val="24"/>
      <color theme="2"/>
      <name val="Segoe UI"/>
      <family val="2"/>
    </font>
    <font>
      <b/>
      <sz val="36"/>
      <color theme="2"/>
      <name val="Segoe UI"/>
      <family val="2"/>
    </font>
    <font>
      <sz val="14"/>
      <color theme="2"/>
      <name val="Arial"/>
      <family val="2"/>
    </font>
    <font>
      <sz val="12"/>
      <color theme="2"/>
      <name val="Arial"/>
      <family val="2"/>
    </font>
    <font>
      <sz val="20"/>
      <color theme="2"/>
      <name val="Century Gothic"/>
      <family val="2"/>
      <scheme val="minor"/>
    </font>
    <font>
      <sz val="48"/>
      <color theme="2"/>
      <name val="Arial"/>
      <family val="2"/>
    </font>
    <font>
      <b/>
      <sz val="11"/>
      <name val="Arial"/>
      <family val="2"/>
    </font>
    <font>
      <b/>
      <sz val="9"/>
      <color theme="2"/>
      <name val="Arial"/>
      <family val="2"/>
    </font>
    <font>
      <b/>
      <sz val="9"/>
      <color theme="1"/>
      <name val="Century Gothic"/>
      <family val="2"/>
      <scheme val="minor"/>
    </font>
    <font>
      <sz val="11"/>
      <color theme="3"/>
      <name val="Century Gothic"/>
      <family val="2"/>
      <scheme val="minor"/>
    </font>
    <font>
      <sz val="11"/>
      <color theme="0" tint="0.79998168889431442"/>
      <name val="Century Gothic"/>
      <family val="2"/>
      <scheme val="minor"/>
    </font>
    <font>
      <sz val="11"/>
      <color rgb="FFFF0000"/>
      <name val="Century Gothic"/>
      <family val="2"/>
      <scheme val="minor"/>
    </font>
    <font>
      <b/>
      <sz val="22"/>
      <name val="Oulun Graadi Otsikko"/>
      <family val="3"/>
    </font>
    <font>
      <sz val="10"/>
      <name val="Oulun Graadi Otsikko"/>
      <family val="3"/>
    </font>
    <font>
      <b/>
      <sz val="10"/>
      <name val="Oulun Graadi Otsikko"/>
      <family val="3"/>
    </font>
    <font>
      <b/>
      <sz val="14"/>
      <name val="Oulun Graadi Otsikko"/>
      <family val="3"/>
    </font>
    <font>
      <b/>
      <sz val="18"/>
      <name val="Oulun Graadi Otsikko"/>
      <family val="3"/>
    </font>
    <font>
      <b/>
      <sz val="20"/>
      <name val="Oulun Graadi Otsikko"/>
      <family val="3"/>
    </font>
    <font>
      <b/>
      <sz val="10"/>
      <color rgb="FFFFFFFF"/>
      <name val="Oulun Graadi Otsikko"/>
      <family val="3"/>
    </font>
    <font>
      <b/>
      <sz val="12"/>
      <color rgb="FF09A410"/>
      <name val="Oulun Graadi Otsikko"/>
      <family val="3"/>
    </font>
    <font>
      <sz val="12"/>
      <name val="Barlow"/>
    </font>
    <font>
      <sz val="20"/>
      <name val="Barlow Condensed"/>
    </font>
    <font>
      <i/>
      <sz val="20"/>
      <name val="Barlow Condensed"/>
    </font>
    <font>
      <b/>
      <sz val="24"/>
      <name val="Oulun Graadi Otsikko"/>
      <family val="3"/>
    </font>
    <font>
      <b/>
      <sz val="20"/>
      <name val="Barlow"/>
    </font>
    <font>
      <sz val="11"/>
      <color theme="1"/>
      <name val="Oulun Graadi Otsikko"/>
      <family val="3"/>
    </font>
    <font>
      <b/>
      <sz val="20"/>
      <color rgb="FF09A410"/>
      <name val="Oulun Graadi Otsikko"/>
      <family val="3"/>
    </font>
    <font>
      <sz val="20"/>
      <color rgb="FF22AE79"/>
      <name val="Barlow"/>
    </font>
    <font>
      <sz val="20"/>
      <color rgb="FF09A410"/>
      <name val="Barlow"/>
    </font>
    <font>
      <b/>
      <sz val="14"/>
      <color rgb="FFFFFFFF"/>
      <name val="Oulun Graadi Otsikko"/>
      <family val="3"/>
    </font>
    <font>
      <b/>
      <sz val="16"/>
      <color rgb="FFFFFFFF"/>
      <name val="Oulun Graadi Otsikko"/>
      <family val="3"/>
    </font>
    <font>
      <sz val="12"/>
      <name val="Oulun Graadi Otsikko"/>
      <family val="3"/>
    </font>
    <font>
      <sz val="14"/>
      <name val="Oulun Graadi Otsikko"/>
      <family val="3"/>
    </font>
    <font>
      <b/>
      <sz val="14"/>
      <color theme="2"/>
      <name val="Oulun Graadi Otsikko"/>
      <family val="3"/>
    </font>
    <font>
      <b/>
      <sz val="12"/>
      <name val="Barlow"/>
    </font>
    <font>
      <i/>
      <sz val="12"/>
      <name val="Barlow"/>
    </font>
    <font>
      <sz val="12"/>
      <color theme="1" tint="0.59999389629810485"/>
      <name val="Barlow"/>
    </font>
    <font>
      <sz val="12"/>
      <color theme="9"/>
      <name val="Barlow"/>
    </font>
    <font>
      <b/>
      <sz val="9"/>
      <color rgb="FF09A410"/>
      <name val="Barlow"/>
    </font>
    <font>
      <sz val="11"/>
      <name val="Barlow"/>
    </font>
    <font>
      <sz val="12"/>
      <color rgb="FF09A410"/>
      <name val="Barlow"/>
    </font>
    <font>
      <sz val="12"/>
      <color rgb="FF22AE79"/>
      <name val="Barlow"/>
    </font>
    <font>
      <sz val="10"/>
      <name val="Barlow"/>
    </font>
    <font>
      <b/>
      <sz val="10"/>
      <name val="Barlow"/>
    </font>
    <font>
      <sz val="11"/>
      <color rgb="FF1BA231"/>
      <name val="Barlow"/>
    </font>
    <font>
      <b/>
      <sz val="12"/>
      <color rgb="FF1BA231"/>
      <name val="Barlow"/>
    </font>
    <font>
      <b/>
      <sz val="12"/>
      <color rgb="FF22AE79"/>
      <name val="Barlow"/>
    </font>
    <font>
      <sz val="11"/>
      <color rgb="FF22AE79"/>
      <name val="Barlow"/>
    </font>
    <font>
      <sz val="28"/>
      <color theme="4" tint="0.79998168889431442"/>
      <name val="Oulun Graadi Otsikko"/>
      <family val="3"/>
    </font>
    <font>
      <b/>
      <sz val="26"/>
      <name val="Oulun Graadi Otsikko"/>
      <family val="3"/>
    </font>
    <font>
      <sz val="26"/>
      <name val="Oulun Graadi Otsikko"/>
      <family val="3"/>
    </font>
    <font>
      <i/>
      <sz val="26"/>
      <name val="Barlow Condensed"/>
    </font>
    <font>
      <sz val="26"/>
      <color theme="2"/>
      <name val="Barlow Condensed"/>
    </font>
    <font>
      <sz val="20"/>
      <name val="Barlow"/>
    </font>
    <font>
      <sz val="20"/>
      <color theme="2"/>
      <name val="Barlow"/>
    </font>
    <font>
      <sz val="11"/>
      <name val="Oulun Graadi Otsikko"/>
      <family val="3"/>
    </font>
    <font>
      <b/>
      <sz val="11"/>
      <name val="Barlow"/>
    </font>
    <font>
      <sz val="11"/>
      <color theme="1"/>
      <name val="Barlow"/>
    </font>
    <font>
      <b/>
      <u/>
      <sz val="16"/>
      <name val="Barlow"/>
    </font>
    <font>
      <b/>
      <sz val="14"/>
      <name val="Barlow"/>
    </font>
    <font>
      <sz val="14"/>
      <name val="Barlow"/>
    </font>
    <font>
      <sz val="14"/>
      <color theme="1"/>
      <name val="Barlow"/>
    </font>
    <font>
      <sz val="14"/>
      <color theme="1"/>
      <name val="Century Gothic"/>
      <family val="2"/>
      <scheme val="minor"/>
    </font>
    <font>
      <b/>
      <sz val="14"/>
      <color theme="1"/>
      <name val="Barlow"/>
    </font>
    <font>
      <b/>
      <sz val="16"/>
      <name val="Barlow"/>
    </font>
    <font>
      <sz val="16"/>
      <name val="Barlow"/>
    </font>
    <font>
      <u/>
      <sz val="16"/>
      <name val="Barlow"/>
    </font>
    <font>
      <sz val="12"/>
      <color rgb="FF020301"/>
      <name val="Barlow"/>
    </font>
    <font>
      <sz val="11"/>
      <color rgb="FFFFFFFF"/>
      <name val="Barlow"/>
    </font>
    <font>
      <b/>
      <sz val="16"/>
      <color rgb="FFF8F8F8"/>
      <name val="Barlow"/>
    </font>
    <font>
      <b/>
      <sz val="14"/>
      <color rgb="FFF8F8F8"/>
      <name val="Barlow"/>
    </font>
    <font>
      <b/>
      <sz val="14"/>
      <color rgb="FFFFFFFF"/>
      <name val="Barlow"/>
    </font>
    <font>
      <b/>
      <sz val="12"/>
      <color rgb="FF020301"/>
      <name val="Barlow"/>
    </font>
    <font>
      <b/>
      <sz val="16"/>
      <color rgb="FFFFFFFF"/>
      <name val="Barlow"/>
    </font>
    <font>
      <b/>
      <sz val="12"/>
      <color rgb="FFFFFFFF"/>
      <name val="Barlow"/>
    </font>
    <font>
      <b/>
      <sz val="10"/>
      <color rgb="FFFFFFFF"/>
      <name val="Barlow"/>
    </font>
    <font>
      <b/>
      <sz val="11"/>
      <color rgb="FFFFFFFF"/>
      <name val="Barlow"/>
    </font>
  </fonts>
  <fills count="21">
    <fill>
      <patternFill patternType="none"/>
    </fill>
    <fill>
      <patternFill patternType="gray125"/>
    </fill>
    <fill>
      <patternFill patternType="solid">
        <fgColor theme="1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theme="9" tint="0.59999389629810485"/>
      </patternFill>
    </fill>
    <fill>
      <patternFill patternType="solid">
        <fgColor rgb="FFFFFFFF"/>
        <bgColor theme="9" tint="0.79998168889431442"/>
      </patternFill>
    </fill>
    <fill>
      <patternFill patternType="solid">
        <fgColor rgb="FFBBD7A2"/>
        <bgColor indexed="64"/>
      </patternFill>
    </fill>
    <fill>
      <patternFill patternType="solid">
        <fgColor rgb="FF1BA231"/>
        <bgColor indexed="64"/>
      </patternFill>
    </fill>
    <fill>
      <patternFill patternType="solid">
        <fgColor rgb="FF004701"/>
        <bgColor indexed="64"/>
      </patternFill>
    </fill>
    <fill>
      <patternFill patternType="solid">
        <fgColor rgb="FF09A410"/>
        <bgColor indexed="64"/>
      </patternFill>
    </fill>
    <fill>
      <patternFill patternType="solid">
        <fgColor rgb="FF09A410"/>
        <bgColor theme="9" tint="0.59999389629810485"/>
      </patternFill>
    </fill>
    <fill>
      <patternFill patternType="solid">
        <fgColor rgb="FF09A410"/>
        <bgColor theme="9" tint="0.79998168889431442"/>
      </patternFill>
    </fill>
    <fill>
      <patternFill patternType="solid">
        <fgColor rgb="FF22AE79"/>
        <bgColor indexed="64"/>
      </patternFill>
    </fill>
    <fill>
      <patternFill patternType="solid">
        <fgColor rgb="FF047F0D"/>
        <bgColor indexed="64"/>
      </patternFill>
    </fill>
    <fill>
      <patternFill patternType="solid">
        <fgColor rgb="FF86B76D"/>
        <bgColor indexed="64"/>
      </patternFill>
    </fill>
    <fill>
      <patternFill patternType="solid">
        <fgColor rgb="FFBBEEB4"/>
        <bgColor indexed="64"/>
      </patternFill>
    </fill>
    <fill>
      <patternFill patternType="solid">
        <fgColor rgb="FF006E0A"/>
        <bgColor indexed="64"/>
      </patternFill>
    </fill>
    <fill>
      <patternFill patternType="solid">
        <fgColor rgb="FF51B2A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theme="9" tint="0.59999389629810485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3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2" fillId="0" borderId="0" xfId="0" applyFont="1"/>
    <xf numFmtId="0" fontId="5" fillId="0" borderId="0" xfId="0" applyFont="1"/>
    <xf numFmtId="0" fontId="2" fillId="0" borderId="5" xfId="0" applyFont="1" applyBorder="1"/>
    <xf numFmtId="0" fontId="2" fillId="4" borderId="0" xfId="0" applyFont="1" applyFill="1"/>
    <xf numFmtId="0" fontId="2" fillId="4" borderId="4" xfId="0" applyFont="1" applyFill="1" applyBorder="1"/>
    <xf numFmtId="0" fontId="2" fillId="4" borderId="0" xfId="0" applyFont="1" applyFill="1" applyBorder="1"/>
    <xf numFmtId="0" fontId="2" fillId="0" borderId="5" xfId="0" applyFont="1" applyBorder="1" applyAlignment="1">
      <alignment horizontal="center" vertical="center"/>
    </xf>
    <xf numFmtId="0" fontId="2" fillId="4" borderId="5" xfId="0" applyFont="1" applyFill="1" applyBorder="1"/>
    <xf numFmtId="0" fontId="2" fillId="4" borderId="3" xfId="0" applyFont="1" applyFill="1" applyBorder="1"/>
    <xf numFmtId="164" fontId="2" fillId="0" borderId="5" xfId="0" applyNumberFormat="1" applyFont="1" applyBorder="1" applyAlignment="1">
      <alignment horizontal="center" vertical="center"/>
    </xf>
    <xf numFmtId="0" fontId="0" fillId="4" borderId="0" xfId="0" applyFill="1"/>
    <xf numFmtId="0" fontId="0" fillId="4" borderId="4" xfId="0" applyFill="1" applyBorder="1"/>
    <xf numFmtId="0" fontId="2" fillId="4" borderId="9" xfId="0" applyFont="1" applyFill="1" applyBorder="1"/>
    <xf numFmtId="0" fontId="2" fillId="4" borderId="9" xfId="0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5" fillId="4" borderId="0" xfId="0" applyFont="1" applyFill="1" applyBorder="1"/>
    <xf numFmtId="0" fontId="1" fillId="4" borderId="0" xfId="0" applyFont="1" applyFill="1"/>
    <xf numFmtId="0" fontId="1" fillId="4" borderId="0" xfId="0" applyFont="1" applyFill="1" applyBorder="1"/>
    <xf numFmtId="0" fontId="2" fillId="4" borderId="0" xfId="0" applyFont="1" applyFill="1" applyAlignment="1">
      <alignment vertical="center"/>
    </xf>
    <xf numFmtId="0" fontId="2" fillId="4" borderId="16" xfId="0" applyFont="1" applyFill="1" applyBorder="1"/>
    <xf numFmtId="0" fontId="2" fillId="4" borderId="0" xfId="0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 applyBorder="1"/>
    <xf numFmtId="0" fontId="0" fillId="4" borderId="0" xfId="0" applyFill="1" applyBorder="1"/>
    <xf numFmtId="0" fontId="2" fillId="0" borderId="0" xfId="0" applyFont="1" applyBorder="1"/>
    <xf numFmtId="0" fontId="5" fillId="4" borderId="4" xfId="0" applyFont="1" applyFill="1" applyBorder="1"/>
    <xf numFmtId="0" fontId="11" fillId="4" borderId="0" xfId="0" applyFont="1" applyFill="1"/>
    <xf numFmtId="2" fontId="2" fillId="4" borderId="9" xfId="0" applyNumberFormat="1" applyFont="1" applyFill="1" applyBorder="1"/>
    <xf numFmtId="0" fontId="12" fillId="4" borderId="0" xfId="0" applyFont="1" applyFill="1" applyBorder="1"/>
    <xf numFmtId="0" fontId="13" fillId="4" borderId="0" xfId="0" applyFont="1" applyFill="1"/>
    <xf numFmtId="0" fontId="13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/>
    <xf numFmtId="0" fontId="2" fillId="0" borderId="9" xfId="0" applyFont="1" applyBorder="1"/>
    <xf numFmtId="0" fontId="18" fillId="0" borderId="0" xfId="0" applyFont="1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2" fontId="2" fillId="4" borderId="0" xfId="0" applyNumberFormat="1" applyFont="1" applyFill="1" applyBorder="1"/>
    <xf numFmtId="2" fontId="8" fillId="4" borderId="0" xfId="0" applyNumberFormat="1" applyFont="1" applyFill="1" applyBorder="1" applyAlignment="1">
      <alignment horizontal="center" vertical="center"/>
    </xf>
    <xf numFmtId="0" fontId="2" fillId="5" borderId="0" xfId="0" applyFont="1" applyFill="1" applyBorder="1"/>
    <xf numFmtId="0" fontId="7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27" fillId="4" borderId="0" xfId="0" applyFont="1" applyFill="1" applyBorder="1"/>
    <xf numFmtId="0" fontId="25" fillId="4" borderId="0" xfId="0" applyFont="1" applyFill="1" applyBorder="1"/>
    <xf numFmtId="0" fontId="11" fillId="4" borderId="0" xfId="0" applyFont="1" applyFill="1" applyBorder="1"/>
    <xf numFmtId="0" fontId="12" fillId="4" borderId="18" xfId="0" applyFont="1" applyFill="1" applyBorder="1"/>
    <xf numFmtId="0" fontId="15" fillId="4" borderId="20" xfId="0" applyFont="1" applyFill="1" applyBorder="1"/>
    <xf numFmtId="0" fontId="11" fillId="4" borderId="22" xfId="0" applyFont="1" applyFill="1" applyBorder="1"/>
    <xf numFmtId="0" fontId="12" fillId="4" borderId="27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6" fillId="4" borderId="0" xfId="0" applyFont="1" applyFill="1" applyBorder="1"/>
    <xf numFmtId="0" fontId="24" fillId="0" borderId="0" xfId="0" applyFont="1" applyFill="1" applyBorder="1"/>
    <xf numFmtId="0" fontId="29" fillId="4" borderId="0" xfId="0" applyFont="1" applyFill="1" applyBorder="1" applyAlignment="1">
      <alignment vertical="center"/>
    </xf>
    <xf numFmtId="0" fontId="29" fillId="4" borderId="0" xfId="0" applyFont="1" applyFill="1" applyAlignment="1">
      <alignment vertical="center"/>
    </xf>
    <xf numFmtId="0" fontId="29" fillId="0" borderId="0" xfId="0" applyFont="1" applyFill="1" applyBorder="1" applyAlignment="1">
      <alignment vertical="center"/>
    </xf>
    <xf numFmtId="0" fontId="30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center" vertical="center"/>
    </xf>
    <xf numFmtId="2" fontId="31" fillId="4" borderId="0" xfId="0" applyNumberFormat="1" applyFont="1" applyFill="1" applyBorder="1" applyAlignment="1">
      <alignment horizontal="left"/>
    </xf>
    <xf numFmtId="2" fontId="31" fillId="4" borderId="0" xfId="0" applyNumberFormat="1" applyFont="1" applyFill="1" applyAlignment="1">
      <alignment horizontal="left"/>
    </xf>
    <xf numFmtId="0" fontId="32" fillId="4" borderId="0" xfId="0" applyFont="1" applyFill="1" applyBorder="1"/>
    <xf numFmtId="2" fontId="5" fillId="4" borderId="0" xfId="0" applyNumberFormat="1" applyFont="1" applyFill="1"/>
    <xf numFmtId="2" fontId="5" fillId="0" borderId="0" xfId="0" applyNumberFormat="1" applyFont="1"/>
    <xf numFmtId="2" fontId="0" fillId="0" borderId="0" xfId="0" applyNumberFormat="1"/>
    <xf numFmtId="2" fontId="0" fillId="4" borderId="0" xfId="0" applyNumberFormat="1" applyFill="1" applyBorder="1"/>
    <xf numFmtId="2" fontId="0" fillId="0" borderId="0" xfId="0" applyNumberFormat="1" applyFill="1" applyBorder="1"/>
    <xf numFmtId="0" fontId="2" fillId="5" borderId="13" xfId="0" applyFont="1" applyFill="1" applyBorder="1"/>
    <xf numFmtId="0" fontId="22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34" fillId="4" borderId="0" xfId="0" applyFont="1" applyFill="1" applyBorder="1"/>
    <xf numFmtId="0" fontId="34" fillId="0" borderId="9" xfId="0" applyFont="1" applyBorder="1" applyAlignment="1">
      <alignment horizontal="center"/>
    </xf>
    <xf numFmtId="0" fontId="28" fillId="4" borderId="0" xfId="0" applyFont="1" applyFill="1"/>
    <xf numFmtId="1" fontId="2" fillId="4" borderId="9" xfId="0" applyNumberFormat="1" applyFont="1" applyFill="1" applyBorder="1" applyAlignment="1">
      <alignment horizontal="center" vertical="center"/>
    </xf>
    <xf numFmtId="1" fontId="2" fillId="4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8" fillId="4" borderId="0" xfId="0" applyFont="1" applyFill="1"/>
    <xf numFmtId="0" fontId="18" fillId="4" borderId="0" xfId="0" applyFont="1" applyFill="1" applyAlignment="1">
      <alignment wrapText="1"/>
    </xf>
    <xf numFmtId="0" fontId="13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17" fillId="4" borderId="0" xfId="0" applyFont="1" applyFill="1"/>
    <xf numFmtId="0" fontId="35" fillId="4" borderId="0" xfId="0" applyFont="1" applyFill="1"/>
    <xf numFmtId="0" fontId="2" fillId="4" borderId="0" xfId="0" applyFont="1" applyFill="1" applyProtection="1">
      <protection locked="0"/>
    </xf>
    <xf numFmtId="0" fontId="16" fillId="4" borderId="0" xfId="0" applyFont="1" applyFill="1" applyBorder="1" applyAlignment="1">
      <alignment horizontal="left" vertical="center"/>
    </xf>
    <xf numFmtId="0" fontId="32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Protection="1">
      <protection locked="0"/>
    </xf>
    <xf numFmtId="0" fontId="11" fillId="4" borderId="24" xfId="0" applyFont="1" applyFill="1" applyBorder="1" applyProtection="1">
      <protection locked="0"/>
    </xf>
    <xf numFmtId="0" fontId="15" fillId="4" borderId="23" xfId="0" applyFont="1" applyFill="1" applyBorder="1" applyProtection="1">
      <protection locked="0"/>
    </xf>
    <xf numFmtId="0" fontId="11" fillId="4" borderId="26" xfId="0" applyFont="1" applyFill="1" applyBorder="1" applyProtection="1">
      <protection locked="0"/>
    </xf>
    <xf numFmtId="0" fontId="27" fillId="4" borderId="25" xfId="0" applyFont="1" applyFill="1" applyBorder="1" applyProtection="1">
      <protection locked="0"/>
    </xf>
    <xf numFmtId="0" fontId="27" fillId="4" borderId="19" xfId="0" applyFont="1" applyFill="1" applyBorder="1" applyProtection="1">
      <protection locked="0"/>
    </xf>
    <xf numFmtId="0" fontId="11" fillId="4" borderId="0" xfId="0" applyFont="1" applyFill="1" applyBorder="1" applyProtection="1">
      <protection locked="0"/>
    </xf>
    <xf numFmtId="0" fontId="36" fillId="4" borderId="0" xfId="0" applyFont="1" applyFill="1" applyBorder="1" applyAlignment="1">
      <alignment vertical="center"/>
    </xf>
    <xf numFmtId="0" fontId="37" fillId="4" borderId="0" xfId="0" applyFont="1" applyFill="1" applyBorder="1"/>
    <xf numFmtId="0" fontId="2" fillId="4" borderId="0" xfId="0" applyFont="1" applyFill="1" applyProtection="1"/>
    <xf numFmtId="0" fontId="5" fillId="4" borderId="0" xfId="0" applyFont="1" applyFill="1" applyProtection="1"/>
    <xf numFmtId="0" fontId="2" fillId="4" borderId="0" xfId="0" applyFont="1" applyFill="1" applyBorder="1" applyProtection="1"/>
    <xf numFmtId="0" fontId="2" fillId="4" borderId="9" xfId="0" applyFont="1" applyFill="1" applyBorder="1" applyProtection="1"/>
    <xf numFmtId="0" fontId="1" fillId="4" borderId="0" xfId="0" applyFont="1" applyFill="1" applyProtection="1"/>
    <xf numFmtId="0" fontId="1" fillId="4" borderId="0" xfId="0" applyFont="1" applyFill="1" applyBorder="1" applyProtection="1"/>
    <xf numFmtId="0" fontId="0" fillId="4" borderId="0" xfId="0" applyFill="1" applyBorder="1" applyProtection="1"/>
    <xf numFmtId="0" fontId="1" fillId="0" borderId="0" xfId="0" applyFont="1" applyFill="1" applyBorder="1" applyProtection="1"/>
    <xf numFmtId="0" fontId="1" fillId="0" borderId="0" xfId="0" applyFont="1" applyProtection="1"/>
    <xf numFmtId="0" fontId="0" fillId="0" borderId="0" xfId="0" applyProtection="1"/>
    <xf numFmtId="2" fontId="2" fillId="0" borderId="0" xfId="0" applyNumberFormat="1" applyFont="1" applyFill="1" applyBorder="1"/>
    <xf numFmtId="2" fontId="2" fillId="0" borderId="5" xfId="0" applyNumberFormat="1" applyFont="1" applyBorder="1"/>
    <xf numFmtId="0" fontId="33" fillId="0" borderId="0" xfId="0" applyFont="1" applyProtection="1">
      <protection locked="0"/>
    </xf>
    <xf numFmtId="0" fontId="5" fillId="0" borderId="0" xfId="0" applyFont="1" applyProtection="1">
      <protection locked="0"/>
    </xf>
    <xf numFmtId="2" fontId="5" fillId="0" borderId="0" xfId="0" applyNumberFormat="1" applyFont="1" applyProtection="1">
      <protection locked="0"/>
    </xf>
    <xf numFmtId="0" fontId="15" fillId="4" borderId="0" xfId="0" applyFont="1" applyFill="1" applyBorder="1" applyAlignment="1" applyProtection="1">
      <alignment wrapText="1"/>
      <protection locked="0"/>
    </xf>
    <xf numFmtId="0" fontId="15" fillId="4" borderId="24" xfId="0" applyFont="1" applyFill="1" applyBorder="1" applyAlignment="1" applyProtection="1">
      <alignment wrapText="1"/>
      <protection locked="0"/>
    </xf>
    <xf numFmtId="0" fontId="38" fillId="0" borderId="0" xfId="0" applyFont="1" applyProtection="1">
      <protection locked="0"/>
    </xf>
    <xf numFmtId="0" fontId="38" fillId="0" borderId="0" xfId="0" applyFont="1"/>
    <xf numFmtId="0" fontId="18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13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9" fillId="4" borderId="0" xfId="0" applyFont="1" applyFill="1" applyAlignment="1">
      <alignment horizontal="center"/>
    </xf>
    <xf numFmtId="9" fontId="39" fillId="4" borderId="0" xfId="0" applyNumberFormat="1" applyFont="1" applyFill="1"/>
    <xf numFmtId="0" fontId="39" fillId="0" borderId="0" xfId="0" applyFont="1" applyAlignment="1">
      <alignment horizontal="center"/>
    </xf>
    <xf numFmtId="9" fontId="39" fillId="0" borderId="0" xfId="0" applyNumberFormat="1" applyFont="1"/>
    <xf numFmtId="9" fontId="39" fillId="0" borderId="0" xfId="0" applyNumberFormat="1" applyFont="1" applyProtection="1">
      <protection locked="0"/>
    </xf>
    <xf numFmtId="0" fontId="39" fillId="0" borderId="0" xfId="0" applyFont="1" applyAlignment="1" applyProtection="1">
      <alignment horizontal="center"/>
      <protection locked="0"/>
    </xf>
    <xf numFmtId="0" fontId="40" fillId="4" borderId="0" xfId="0" applyFont="1" applyFill="1"/>
    <xf numFmtId="0" fontId="40" fillId="0" borderId="0" xfId="0" applyFont="1"/>
    <xf numFmtId="2" fontId="39" fillId="0" borderId="0" xfId="0" applyNumberFormat="1" applyFont="1" applyAlignment="1" applyProtection="1">
      <alignment horizontal="center"/>
    </xf>
    <xf numFmtId="9" fontId="39" fillId="0" borderId="0" xfId="0" applyNumberFormat="1" applyFont="1" applyProtection="1"/>
    <xf numFmtId="0" fontId="39" fillId="0" borderId="0" xfId="0" applyFont="1" applyAlignment="1" applyProtection="1">
      <alignment horizontal="center"/>
    </xf>
    <xf numFmtId="0" fontId="38" fillId="0" borderId="0" xfId="0" applyFont="1" applyProtection="1"/>
    <xf numFmtId="1" fontId="38" fillId="0" borderId="0" xfId="0" applyNumberFormat="1" applyFont="1" applyProtection="1"/>
    <xf numFmtId="0" fontId="41" fillId="4" borderId="0" xfId="0" applyFont="1" applyFill="1" applyBorder="1" applyAlignment="1">
      <alignment vertical="top"/>
    </xf>
    <xf numFmtId="0" fontId="2" fillId="11" borderId="5" xfId="0" applyFont="1" applyFill="1" applyBorder="1"/>
    <xf numFmtId="0" fontId="2" fillId="12" borderId="5" xfId="0" applyFont="1" applyFill="1" applyBorder="1"/>
    <xf numFmtId="0" fontId="21" fillId="11" borderId="5" xfId="0" applyFont="1" applyFill="1" applyBorder="1" applyAlignment="1">
      <alignment horizontal="left" vertical="center"/>
    </xf>
    <xf numFmtId="0" fontId="16" fillId="11" borderId="3" xfId="0" applyFont="1" applyFill="1" applyBorder="1"/>
    <xf numFmtId="0" fontId="7" fillId="10" borderId="3" xfId="0" applyFont="1" applyFill="1" applyBorder="1" applyAlignment="1">
      <alignment horizontal="center"/>
    </xf>
    <xf numFmtId="0" fontId="7" fillId="10" borderId="3" xfId="0" applyFont="1" applyFill="1" applyBorder="1" applyAlignment="1">
      <alignment horizontal="center" vertical="center"/>
    </xf>
    <xf numFmtId="1" fontId="7" fillId="10" borderId="5" xfId="0" applyNumberFormat="1" applyFont="1" applyFill="1" applyBorder="1" applyAlignment="1">
      <alignment horizontal="center" vertical="center"/>
    </xf>
    <xf numFmtId="164" fontId="7" fillId="10" borderId="3" xfId="0" applyNumberFormat="1" applyFont="1" applyFill="1" applyBorder="1" applyAlignment="1">
      <alignment horizontal="center" vertical="center"/>
    </xf>
    <xf numFmtId="0" fontId="48" fillId="4" borderId="11" xfId="0" applyFont="1" applyFill="1" applyBorder="1" applyAlignment="1">
      <alignment horizontal="left" vertical="center"/>
    </xf>
    <xf numFmtId="0" fontId="48" fillId="4" borderId="5" xfId="0" applyFont="1" applyFill="1" applyBorder="1" applyAlignment="1">
      <alignment horizontal="left" vertical="center"/>
    </xf>
    <xf numFmtId="0" fontId="48" fillId="4" borderId="3" xfId="0" applyFont="1" applyFill="1" applyBorder="1" applyAlignment="1">
      <alignment horizontal="left" vertical="center"/>
    </xf>
    <xf numFmtId="0" fontId="49" fillId="4" borderId="0" xfId="0" applyFont="1" applyFill="1" applyBorder="1"/>
    <xf numFmtId="0" fontId="51" fillId="4" borderId="2" xfId="0" applyFont="1" applyFill="1" applyBorder="1" applyAlignment="1">
      <alignment horizontal="left"/>
    </xf>
    <xf numFmtId="0" fontId="51" fillId="4" borderId="3" xfId="0" applyFont="1" applyFill="1" applyBorder="1" applyAlignment="1">
      <alignment horizontal="left" vertical="center"/>
    </xf>
    <xf numFmtId="0" fontId="45" fillId="11" borderId="5" xfId="0" applyFont="1" applyFill="1" applyBorder="1" applyAlignment="1">
      <alignment horizontal="left" vertical="center"/>
    </xf>
    <xf numFmtId="0" fontId="45" fillId="10" borderId="3" xfId="0" applyFont="1" applyFill="1" applyBorder="1" applyAlignment="1">
      <alignment horizontal="left" vertical="center"/>
    </xf>
    <xf numFmtId="0" fontId="45" fillId="10" borderId="6" xfId="0" applyFont="1" applyFill="1" applyBorder="1" applyAlignment="1">
      <alignment horizontal="left" vertical="center"/>
    </xf>
    <xf numFmtId="0" fontId="46" fillId="10" borderId="6" xfId="0" applyFont="1" applyFill="1" applyBorder="1" applyAlignment="1">
      <alignment horizontal="center" vertical="center"/>
    </xf>
    <xf numFmtId="0" fontId="46" fillId="10" borderId="12" xfId="0" applyFont="1" applyFill="1" applyBorder="1" applyAlignment="1">
      <alignment horizontal="center" vertical="center"/>
    </xf>
    <xf numFmtId="0" fontId="46" fillId="10" borderId="1" xfId="0" applyFont="1" applyFill="1" applyBorder="1" applyAlignment="1">
      <alignment horizontal="center" vertical="center"/>
    </xf>
    <xf numFmtId="0" fontId="46" fillId="10" borderId="2" xfId="0" applyFont="1" applyFill="1" applyBorder="1" applyAlignment="1">
      <alignment horizontal="center" vertical="center"/>
    </xf>
    <xf numFmtId="1" fontId="53" fillId="4" borderId="6" xfId="0" applyNumberFormat="1" applyFont="1" applyFill="1" applyBorder="1" applyAlignment="1">
      <alignment horizontal="center" vertical="center"/>
    </xf>
    <xf numFmtId="164" fontId="53" fillId="4" borderId="1" xfId="0" applyNumberFormat="1" applyFont="1" applyFill="1" applyBorder="1" applyAlignment="1">
      <alignment horizontal="center" vertical="center"/>
    </xf>
    <xf numFmtId="164" fontId="53" fillId="4" borderId="3" xfId="0" applyNumberFormat="1" applyFont="1" applyFill="1" applyBorder="1" applyAlignment="1">
      <alignment horizontal="center" vertical="center"/>
    </xf>
    <xf numFmtId="0" fontId="55" fillId="4" borderId="0" xfId="0" applyFont="1" applyFill="1" applyBorder="1" applyAlignment="1">
      <alignment horizontal="center" vertical="center" wrapText="1"/>
    </xf>
    <xf numFmtId="2" fontId="56" fillId="4" borderId="0" xfId="0" applyNumberFormat="1" applyFont="1" applyFill="1" applyBorder="1" applyAlignment="1">
      <alignment horizontal="center" vertical="center" wrapText="1"/>
    </xf>
    <xf numFmtId="2" fontId="57" fillId="4" borderId="0" xfId="0" applyNumberFormat="1" applyFont="1" applyFill="1" applyBorder="1" applyAlignment="1">
      <alignment horizontal="center" vertical="center" wrapText="1"/>
    </xf>
    <xf numFmtId="0" fontId="44" fillId="10" borderId="7" xfId="0" applyFont="1" applyFill="1" applyBorder="1" applyAlignment="1">
      <alignment horizontal="center"/>
    </xf>
    <xf numFmtId="0" fontId="44" fillId="10" borderId="11" xfId="0" applyFont="1" applyFill="1" applyBorder="1" applyAlignment="1">
      <alignment horizontal="center"/>
    </xf>
    <xf numFmtId="1" fontId="44" fillId="10" borderId="11" xfId="0" applyNumberFormat="1" applyFont="1" applyFill="1" applyBorder="1" applyAlignment="1">
      <alignment horizontal="center"/>
    </xf>
    <xf numFmtId="164" fontId="44" fillId="10" borderId="11" xfId="0" applyNumberFormat="1" applyFont="1" applyFill="1" applyBorder="1" applyAlignment="1">
      <alignment horizontal="center"/>
    </xf>
    <xf numFmtId="2" fontId="44" fillId="10" borderId="11" xfId="0" applyNumberFormat="1" applyFont="1" applyFill="1" applyBorder="1" applyAlignment="1">
      <alignment horizontal="center"/>
    </xf>
    <xf numFmtId="2" fontId="44" fillId="10" borderId="3" xfId="0" applyNumberFormat="1" applyFont="1" applyFill="1" applyBorder="1" applyAlignment="1">
      <alignment horizontal="center" vertical="top"/>
    </xf>
    <xf numFmtId="0" fontId="58" fillId="10" borderId="11" xfId="0" applyFont="1" applyFill="1" applyBorder="1" applyAlignment="1">
      <alignment horizontal="center"/>
    </xf>
    <xf numFmtId="0" fontId="44" fillId="4" borderId="6" xfId="0" applyFont="1" applyFill="1" applyBorder="1" applyAlignment="1">
      <alignment horizontal="center"/>
    </xf>
    <xf numFmtId="2" fontId="59" fillId="9" borderId="5" xfId="0" applyNumberFormat="1" applyFont="1" applyFill="1" applyBorder="1" applyAlignment="1">
      <alignment horizontal="center"/>
    </xf>
    <xf numFmtId="0" fontId="44" fillId="4" borderId="5" xfId="0" applyFont="1" applyFill="1" applyBorder="1" applyAlignment="1">
      <alignment horizontal="center"/>
    </xf>
    <xf numFmtId="2" fontId="59" fillId="13" borderId="3" xfId="0" applyNumberFormat="1" applyFont="1" applyFill="1" applyBorder="1" applyAlignment="1">
      <alignment horizontal="center"/>
    </xf>
    <xf numFmtId="1" fontId="44" fillId="4" borderId="4" xfId="0" applyNumberFormat="1" applyFont="1" applyFill="1" applyBorder="1" applyAlignment="1">
      <alignment horizontal="center" vertical="center"/>
    </xf>
    <xf numFmtId="0" fontId="44" fillId="10" borderId="4" xfId="0" applyFont="1" applyFill="1" applyBorder="1" applyAlignment="1">
      <alignment horizontal="center" vertical="center"/>
    </xf>
    <xf numFmtId="1" fontId="44" fillId="4" borderId="8" xfId="0" applyNumberFormat="1" applyFont="1" applyFill="1" applyBorder="1" applyAlignment="1">
      <alignment horizontal="center" vertical="center"/>
    </xf>
    <xf numFmtId="0" fontId="60" fillId="0" borderId="11" xfId="0" applyFont="1" applyBorder="1"/>
    <xf numFmtId="0" fontId="61" fillId="0" borderId="3" xfId="0" applyFont="1" applyBorder="1"/>
    <xf numFmtId="0" fontId="60" fillId="4" borderId="5" xfId="0" applyFont="1" applyFill="1" applyBorder="1"/>
    <xf numFmtId="0" fontId="61" fillId="4" borderId="5" xfId="0" applyFont="1" applyFill="1" applyBorder="1"/>
    <xf numFmtId="0" fontId="44" fillId="4" borderId="5" xfId="0" applyFont="1" applyFill="1" applyBorder="1" applyAlignment="1">
      <alignment horizontal="center" vertical="center"/>
    </xf>
    <xf numFmtId="0" fontId="60" fillId="4" borderId="3" xfId="0" applyFont="1" applyFill="1" applyBorder="1"/>
    <xf numFmtId="0" fontId="48" fillId="4" borderId="5" xfId="0" applyFont="1" applyFill="1" applyBorder="1" applyAlignment="1">
      <alignment horizontal="center" vertical="center"/>
    </xf>
    <xf numFmtId="0" fontId="48" fillId="4" borderId="3" xfId="0" applyFont="1" applyFill="1" applyBorder="1" applyAlignment="1">
      <alignment horizontal="center" vertical="center"/>
    </xf>
    <xf numFmtId="0" fontId="60" fillId="4" borderId="11" xfId="0" applyFont="1" applyFill="1" applyBorder="1"/>
    <xf numFmtId="0" fontId="62" fillId="4" borderId="5" xfId="0" applyFont="1" applyFill="1" applyBorder="1" applyAlignment="1">
      <alignment horizontal="center" vertical="center"/>
    </xf>
    <xf numFmtId="0" fontId="49" fillId="0" borderId="5" xfId="0" applyFont="1" applyBorder="1" applyAlignment="1">
      <alignment vertical="center"/>
    </xf>
    <xf numFmtId="0" fontId="49" fillId="0" borderId="13" xfId="0" applyFont="1" applyBorder="1" applyAlignment="1">
      <alignment horizontal="center" vertical="center"/>
    </xf>
    <xf numFmtId="164" fontId="49" fillId="0" borderId="4" xfId="0" applyNumberFormat="1" applyFont="1" applyBorder="1" applyAlignment="1">
      <alignment horizontal="center" vertical="center"/>
    </xf>
    <xf numFmtId="2" fontId="49" fillId="0" borderId="5" xfId="0" applyNumberFormat="1" applyFont="1" applyBorder="1" applyAlignment="1">
      <alignment horizontal="center" vertical="center"/>
    </xf>
    <xf numFmtId="0" fontId="49" fillId="0" borderId="5" xfId="0" applyFont="1" applyBorder="1"/>
    <xf numFmtId="0" fontId="49" fillId="0" borderId="3" xfId="0" applyFont="1" applyBorder="1"/>
    <xf numFmtId="0" fontId="49" fillId="0" borderId="10" xfId="0" applyFont="1" applyBorder="1" applyAlignment="1">
      <alignment horizontal="center" vertical="center"/>
    </xf>
    <xf numFmtId="164" fontId="49" fillId="0" borderId="8" xfId="0" applyNumberFormat="1" applyFont="1" applyBorder="1" applyAlignment="1">
      <alignment horizontal="center" vertical="center"/>
    </xf>
    <xf numFmtId="2" fontId="49" fillId="0" borderId="3" xfId="0" applyNumberFormat="1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0" fontId="49" fillId="0" borderId="3" xfId="0" applyFont="1" applyFill="1" applyBorder="1"/>
    <xf numFmtId="0" fontId="49" fillId="0" borderId="11" xfId="0" applyFont="1" applyBorder="1"/>
    <xf numFmtId="164" fontId="49" fillId="4" borderId="7" xfId="0" applyNumberFormat="1" applyFont="1" applyFill="1" applyBorder="1" applyAlignment="1">
      <alignment horizontal="center" vertical="center"/>
    </xf>
    <xf numFmtId="2" fontId="49" fillId="0" borderId="11" xfId="0" applyNumberFormat="1" applyFont="1" applyBorder="1" applyAlignment="1">
      <alignment horizontal="center" vertical="center"/>
    </xf>
    <xf numFmtId="2" fontId="49" fillId="0" borderId="5" xfId="0" applyNumberFormat="1" applyFont="1" applyBorder="1" applyAlignment="1" applyProtection="1">
      <alignment horizontal="center" vertical="center"/>
      <protection locked="0"/>
    </xf>
    <xf numFmtId="0" fontId="49" fillId="0" borderId="5" xfId="0" applyFont="1" applyBorder="1" applyAlignment="1">
      <alignment horizontal="center" vertical="center"/>
    </xf>
    <xf numFmtId="164" fontId="49" fillId="0" borderId="5" xfId="0" applyNumberFormat="1" applyFont="1" applyBorder="1" applyAlignment="1">
      <alignment horizontal="center" vertical="center"/>
    </xf>
    <xf numFmtId="0" fontId="49" fillId="0" borderId="8" xfId="0" applyFont="1" applyBorder="1"/>
    <xf numFmtId="0" fontId="49" fillId="0" borderId="3" xfId="0" applyFont="1" applyBorder="1" applyAlignment="1">
      <alignment horizontal="center" vertical="center"/>
    </xf>
    <xf numFmtId="164" fontId="49" fillId="0" borderId="3" xfId="0" applyNumberFormat="1" applyFont="1" applyBorder="1" applyAlignment="1">
      <alignment horizontal="center" vertical="center"/>
    </xf>
    <xf numFmtId="0" fontId="66" fillId="4" borderId="0" xfId="0" applyFont="1" applyFill="1"/>
    <xf numFmtId="0" fontId="49" fillId="4" borderId="16" xfId="0" applyFont="1" applyFill="1" applyBorder="1" applyAlignment="1">
      <alignment horizontal="center" vertical="center"/>
    </xf>
    <xf numFmtId="1" fontId="49" fillId="4" borderId="0" xfId="0" applyNumberFormat="1" applyFont="1" applyFill="1" applyBorder="1" applyAlignment="1" applyProtection="1">
      <alignment horizontal="center" vertical="center"/>
      <protection locked="0"/>
    </xf>
    <xf numFmtId="164" fontId="49" fillId="4" borderId="4" xfId="0" applyNumberFormat="1" applyFont="1" applyFill="1" applyBorder="1" applyAlignment="1">
      <alignment horizontal="center" vertical="center"/>
    </xf>
    <xf numFmtId="1" fontId="63" fillId="0" borderId="6" xfId="0" applyNumberFormat="1" applyFont="1" applyBorder="1" applyAlignment="1">
      <alignment horizontal="center" vertical="center"/>
    </xf>
    <xf numFmtId="0" fontId="52" fillId="4" borderId="0" xfId="0" applyFont="1" applyFill="1" applyBorder="1" applyAlignment="1">
      <alignment horizontal="center" vertical="top"/>
    </xf>
    <xf numFmtId="0" fontId="54" fillId="4" borderId="0" xfId="0" applyFont="1" applyFill="1" applyBorder="1"/>
    <xf numFmtId="0" fontId="67" fillId="4" borderId="0" xfId="0" applyFont="1" applyFill="1" applyBorder="1"/>
    <xf numFmtId="0" fontId="68" fillId="4" borderId="0" xfId="0" applyFont="1" applyFill="1" applyBorder="1"/>
    <xf numFmtId="2" fontId="69" fillId="4" borderId="0" xfId="0" applyNumberFormat="1" applyFont="1" applyFill="1" applyBorder="1" applyAlignment="1">
      <alignment vertical="center"/>
    </xf>
    <xf numFmtId="2" fontId="70" fillId="4" borderId="0" xfId="0" applyNumberFormat="1" applyFont="1" applyFill="1" applyBorder="1" applyAlignment="1">
      <alignment horizontal="left" vertical="center"/>
    </xf>
    <xf numFmtId="0" fontId="42" fillId="4" borderId="25" xfId="0" applyFont="1" applyFill="1" applyBorder="1"/>
    <xf numFmtId="1" fontId="43" fillId="4" borderId="26" xfId="0" applyNumberFormat="1" applyFont="1" applyFill="1" applyBorder="1" applyAlignment="1">
      <alignment horizontal="left"/>
    </xf>
    <xf numFmtId="0" fontId="42" fillId="14" borderId="29" xfId="0" applyFont="1" applyFill="1" applyBorder="1"/>
    <xf numFmtId="0" fontId="43" fillId="14" borderId="19" xfId="0" applyFont="1" applyFill="1" applyBorder="1"/>
    <xf numFmtId="0" fontId="47" fillId="14" borderId="26" xfId="0" applyFont="1" applyFill="1" applyBorder="1" applyAlignment="1">
      <alignment horizontal="center" vertical="center"/>
    </xf>
    <xf numFmtId="0" fontId="72" fillId="4" borderId="21" xfId="0" applyFont="1" applyFill="1" applyBorder="1" applyAlignment="1">
      <alignment horizontal="center" vertical="center"/>
    </xf>
    <xf numFmtId="0" fontId="72" fillId="4" borderId="27" xfId="0" applyFont="1" applyFill="1" applyBorder="1" applyAlignment="1">
      <alignment horizontal="center" vertical="center"/>
    </xf>
    <xf numFmtId="0" fontId="73" fillId="0" borderId="0" xfId="0" applyFont="1" applyFill="1"/>
    <xf numFmtId="0" fontId="74" fillId="4" borderId="0" xfId="0" applyFont="1" applyFill="1"/>
    <xf numFmtId="0" fontId="75" fillId="4" borderId="0" xfId="0" applyFont="1" applyFill="1"/>
    <xf numFmtId="0" fontId="76" fillId="4" borderId="0" xfId="0" applyFont="1" applyFill="1" applyBorder="1"/>
    <xf numFmtId="2" fontId="77" fillId="9" borderId="6" xfId="0" applyNumberFormat="1" applyFont="1" applyFill="1" applyBorder="1" applyAlignment="1">
      <alignment horizontal="center" vertical="center"/>
    </xf>
    <xf numFmtId="0" fontId="78" fillId="10" borderId="6" xfId="0" applyFont="1" applyFill="1" applyBorder="1" applyAlignment="1">
      <alignment vertical="center"/>
    </xf>
    <xf numFmtId="0" fontId="78" fillId="10" borderId="3" xfId="0" applyFont="1" applyFill="1" applyBorder="1" applyAlignment="1">
      <alignment vertical="center"/>
    </xf>
    <xf numFmtId="0" fontId="78" fillId="10" borderId="11" xfId="0" applyFont="1" applyFill="1" applyBorder="1" applyAlignment="1" applyProtection="1">
      <alignment vertical="center"/>
    </xf>
    <xf numFmtId="0" fontId="79" fillId="10" borderId="6" xfId="0" applyFont="1" applyFill="1" applyBorder="1" applyAlignment="1">
      <alignment horizontal="left" vertical="center"/>
    </xf>
    <xf numFmtId="0" fontId="80" fillId="5" borderId="19" xfId="0" applyFont="1" applyFill="1" applyBorder="1"/>
    <xf numFmtId="0" fontId="80" fillId="6" borderId="28" xfId="0" applyFont="1" applyFill="1" applyBorder="1"/>
    <xf numFmtId="0" fontId="80" fillId="5" borderId="28" xfId="0" applyFont="1" applyFill="1" applyBorder="1"/>
    <xf numFmtId="0" fontId="80" fillId="0" borderId="0" xfId="0" applyFont="1" applyAlignment="1"/>
    <xf numFmtId="0" fontId="80" fillId="5" borderId="9" xfId="0" applyFont="1" applyFill="1" applyBorder="1"/>
    <xf numFmtId="0" fontId="82" fillId="4" borderId="0" xfId="0" applyFont="1" applyFill="1"/>
    <xf numFmtId="0" fontId="35" fillId="7" borderId="17" xfId="0" applyFont="1" applyFill="1" applyBorder="1"/>
    <xf numFmtId="0" fontId="18" fillId="7" borderId="28" xfId="0" applyFont="1" applyFill="1" applyBorder="1"/>
    <xf numFmtId="0" fontId="18" fillId="7" borderId="29" xfId="0" applyFont="1" applyFill="1" applyBorder="1"/>
    <xf numFmtId="0" fontId="46" fillId="4" borderId="0" xfId="0" applyFont="1" applyFill="1"/>
    <xf numFmtId="0" fontId="84" fillId="4" borderId="0" xfId="0" applyFont="1" applyFill="1"/>
    <xf numFmtId="0" fontId="85" fillId="4" borderId="0" xfId="0" applyFont="1" applyFill="1" applyAlignment="1"/>
    <xf numFmtId="0" fontId="68" fillId="4" borderId="0" xfId="0" applyFont="1" applyFill="1"/>
    <xf numFmtId="0" fontId="85" fillId="4" borderId="0" xfId="0" applyFont="1" applyFill="1"/>
    <xf numFmtId="0" fontId="86" fillId="0" borderId="0" xfId="0" applyFont="1"/>
    <xf numFmtId="1" fontId="53" fillId="16" borderId="1" xfId="0" applyNumberFormat="1" applyFont="1" applyFill="1" applyBorder="1" applyAlignment="1" applyProtection="1">
      <alignment horizontal="center" vertical="center"/>
      <protection locked="0"/>
    </xf>
    <xf numFmtId="0" fontId="87" fillId="4" borderId="0" xfId="0" applyFont="1" applyFill="1"/>
    <xf numFmtId="0" fontId="88" fillId="4" borderId="0" xfId="0" applyFont="1" applyFill="1"/>
    <xf numFmtId="0" fontId="86" fillId="4" borderId="0" xfId="0" applyFont="1" applyFill="1"/>
    <xf numFmtId="0" fontId="89" fillId="4" borderId="0" xfId="0" applyFont="1" applyFill="1"/>
    <xf numFmtId="0" fontId="89" fillId="4" borderId="0" xfId="0" applyFont="1" applyFill="1" applyAlignment="1">
      <alignment horizontal="left" vertical="center"/>
    </xf>
    <xf numFmtId="0" fontId="90" fillId="0" borderId="0" xfId="0" applyFont="1"/>
    <xf numFmtId="0" fontId="90" fillId="4" borderId="0" xfId="0" applyFont="1" applyFill="1"/>
    <xf numFmtId="0" fontId="10" fillId="4" borderId="0" xfId="0" applyFont="1" applyFill="1"/>
    <xf numFmtId="0" fontId="91" fillId="4" borderId="0" xfId="0" applyFont="1" applyFill="1"/>
    <xf numFmtId="0" fontId="91" fillId="0" borderId="0" xfId="0" applyFont="1"/>
    <xf numFmtId="0" fontId="10" fillId="4" borderId="0" xfId="0" applyFont="1" applyFill="1" applyAlignment="1">
      <alignment wrapText="1"/>
    </xf>
    <xf numFmtId="0" fontId="89" fillId="4" borderId="25" xfId="0" applyFont="1" applyFill="1" applyBorder="1" applyAlignment="1">
      <alignment vertical="center"/>
    </xf>
    <xf numFmtId="0" fontId="89" fillId="4" borderId="19" xfId="0" applyFont="1" applyFill="1" applyBorder="1" applyAlignment="1">
      <alignment vertical="center"/>
    </xf>
    <xf numFmtId="0" fontId="89" fillId="4" borderId="21" xfId="0" applyFont="1" applyFill="1" applyBorder="1" applyAlignment="1">
      <alignment vertical="center"/>
    </xf>
    <xf numFmtId="0" fontId="89" fillId="4" borderId="17" xfId="0" applyFont="1" applyFill="1" applyBorder="1" applyAlignment="1">
      <alignment vertical="center"/>
    </xf>
    <xf numFmtId="0" fontId="89" fillId="4" borderId="28" xfId="0" applyFont="1" applyFill="1" applyBorder="1" applyAlignment="1">
      <alignment vertical="center"/>
    </xf>
    <xf numFmtId="0" fontId="88" fillId="10" borderId="30" xfId="0" applyFont="1" applyFill="1" applyBorder="1" applyAlignment="1">
      <alignment vertical="center"/>
    </xf>
    <xf numFmtId="0" fontId="90" fillId="10" borderId="39" xfId="0" applyFont="1" applyFill="1" applyBorder="1"/>
    <xf numFmtId="2" fontId="88" fillId="16" borderId="1" xfId="0" applyNumberFormat="1" applyFont="1" applyFill="1" applyBorder="1" applyAlignment="1">
      <alignment horizontal="center" vertical="center"/>
    </xf>
    <xf numFmtId="2" fontId="88" fillId="16" borderId="2" xfId="0" applyNumberFormat="1" applyFont="1" applyFill="1" applyBorder="1" applyAlignment="1">
      <alignment horizontal="center" vertical="center"/>
    </xf>
    <xf numFmtId="2" fontId="88" fillId="16" borderId="31" xfId="0" applyNumberFormat="1" applyFont="1" applyFill="1" applyBorder="1" applyAlignment="1">
      <alignment horizontal="center" vertical="center"/>
    </xf>
    <xf numFmtId="0" fontId="92" fillId="10" borderId="38" xfId="0" applyFont="1" applyFill="1" applyBorder="1"/>
    <xf numFmtId="0" fontId="89" fillId="4" borderId="37" xfId="0" applyFont="1" applyFill="1" applyBorder="1" applyAlignment="1">
      <alignment vertical="center"/>
    </xf>
    <xf numFmtId="0" fontId="89" fillId="4" borderId="36" xfId="0" applyFont="1" applyFill="1" applyBorder="1" applyAlignment="1">
      <alignment vertical="center"/>
    </xf>
    <xf numFmtId="0" fontId="89" fillId="4" borderId="32" xfId="0" applyFont="1" applyFill="1" applyBorder="1" applyAlignment="1">
      <alignment vertical="center"/>
    </xf>
    <xf numFmtId="0" fontId="89" fillId="4" borderId="33" xfId="0" applyFont="1" applyFill="1" applyBorder="1" applyAlignment="1">
      <alignment vertical="center"/>
    </xf>
    <xf numFmtId="0" fontId="89" fillId="4" borderId="45" xfId="0" applyFont="1" applyFill="1" applyBorder="1" applyAlignment="1">
      <alignment vertical="center"/>
    </xf>
    <xf numFmtId="0" fontId="89" fillId="4" borderId="46" xfId="0" applyFont="1" applyFill="1" applyBorder="1" applyAlignment="1">
      <alignment vertical="center"/>
    </xf>
    <xf numFmtId="0" fontId="93" fillId="4" borderId="0" xfId="0" applyFont="1" applyFill="1"/>
    <xf numFmtId="164" fontId="68" fillId="4" borderId="0" xfId="0" applyNumberFormat="1" applyFont="1" applyFill="1" applyAlignment="1">
      <alignment horizontal="center"/>
    </xf>
    <xf numFmtId="0" fontId="94" fillId="4" borderId="0" xfId="0" applyFont="1" applyFill="1"/>
    <xf numFmtId="0" fontId="86" fillId="4" borderId="0" xfId="0" applyFont="1" applyFill="1" applyBorder="1"/>
    <xf numFmtId="0" fontId="93" fillId="4" borderId="0" xfId="0" applyFont="1" applyFill="1" applyAlignment="1">
      <alignment horizontal="center" vertical="top"/>
    </xf>
    <xf numFmtId="0" fontId="86" fillId="4" borderId="9" xfId="0" applyFont="1" applyFill="1" applyBorder="1"/>
    <xf numFmtId="2" fontId="49" fillId="0" borderId="26" xfId="0" applyNumberFormat="1" applyFont="1" applyBorder="1" applyAlignment="1">
      <alignment horizontal="center" vertical="center"/>
    </xf>
    <xf numFmtId="2" fontId="49" fillId="0" borderId="27" xfId="0" applyNumberFormat="1" applyFont="1" applyBorder="1" applyAlignment="1">
      <alignment horizontal="center" vertical="center"/>
    </xf>
    <xf numFmtId="2" fontId="49" fillId="0" borderId="25" xfId="0" applyNumberFormat="1" applyFont="1" applyBorder="1" applyAlignment="1">
      <alignment horizontal="center" vertical="center"/>
    </xf>
    <xf numFmtId="2" fontId="49" fillId="0" borderId="29" xfId="0" applyNumberFormat="1" applyFont="1" applyBorder="1" applyAlignment="1">
      <alignment horizontal="center" vertical="center"/>
    </xf>
    <xf numFmtId="2" fontId="49" fillId="0" borderId="21" xfId="0" applyNumberFormat="1" applyFont="1" applyBorder="1" applyAlignment="1">
      <alignment horizontal="center" vertical="center"/>
    </xf>
    <xf numFmtId="2" fontId="49" fillId="0" borderId="17" xfId="0" applyNumberFormat="1" applyFont="1" applyBorder="1" applyAlignment="1">
      <alignment horizontal="center" vertical="center"/>
    </xf>
    <xf numFmtId="0" fontId="49" fillId="4" borderId="12" xfId="0" applyFont="1" applyFill="1" applyBorder="1" applyAlignment="1">
      <alignment vertical="center"/>
    </xf>
    <xf numFmtId="0" fontId="49" fillId="4" borderId="12" xfId="0" applyFont="1" applyFill="1" applyBorder="1" applyAlignment="1">
      <alignment horizontal="left" vertical="center"/>
    </xf>
    <xf numFmtId="0" fontId="49" fillId="4" borderId="35" xfId="0" applyFont="1" applyFill="1" applyBorder="1" applyAlignment="1">
      <alignment horizontal="left" vertical="center"/>
    </xf>
    <xf numFmtId="0" fontId="49" fillId="4" borderId="1" xfId="0" applyFont="1" applyFill="1" applyBorder="1" applyAlignment="1">
      <alignment vertical="center"/>
    </xf>
    <xf numFmtId="0" fontId="49" fillId="4" borderId="1" xfId="0" applyFont="1" applyFill="1" applyBorder="1" applyAlignment="1">
      <alignment horizontal="left" vertical="center"/>
    </xf>
    <xf numFmtId="2" fontId="49" fillId="0" borderId="29" xfId="0" applyNumberFormat="1" applyFont="1" applyFill="1" applyBorder="1" applyAlignment="1">
      <alignment horizontal="center" vertical="center"/>
    </xf>
    <xf numFmtId="0" fontId="49" fillId="4" borderId="37" xfId="0" applyFont="1" applyFill="1" applyBorder="1" applyAlignment="1">
      <alignment vertical="center"/>
    </xf>
    <xf numFmtId="0" fontId="49" fillId="4" borderId="37" xfId="0" applyFont="1" applyFill="1" applyBorder="1" applyAlignment="1">
      <alignment horizontal="left" vertical="center"/>
    </xf>
    <xf numFmtId="0" fontId="49" fillId="4" borderId="31" xfId="0" applyFont="1" applyFill="1" applyBorder="1" applyAlignment="1">
      <alignment horizontal="left" vertical="center"/>
    </xf>
    <xf numFmtId="2" fontId="49" fillId="0" borderId="32" xfId="0" applyNumberFormat="1" applyFont="1" applyBorder="1" applyAlignment="1">
      <alignment horizontal="center" vertical="center"/>
    </xf>
    <xf numFmtId="2" fontId="49" fillId="0" borderId="33" xfId="0" applyNumberFormat="1" applyFont="1" applyBorder="1" applyAlignment="1">
      <alignment horizontal="center" vertical="center"/>
    </xf>
    <xf numFmtId="2" fontId="49" fillId="0" borderId="34" xfId="0" applyNumberFormat="1" applyFont="1" applyBorder="1" applyAlignment="1">
      <alignment horizontal="center" vertical="center"/>
    </xf>
    <xf numFmtId="0" fontId="96" fillId="4" borderId="36" xfId="0" applyFont="1" applyFill="1" applyBorder="1" applyAlignment="1">
      <alignment vertical="center"/>
    </xf>
    <xf numFmtId="0" fontId="96" fillId="4" borderId="36" xfId="0" applyFont="1" applyFill="1" applyBorder="1" applyAlignment="1">
      <alignment horizontal="left" vertical="center"/>
    </xf>
    <xf numFmtId="0" fontId="96" fillId="4" borderId="1" xfId="0" applyFont="1" applyFill="1" applyBorder="1" applyAlignment="1">
      <alignment horizontal="left" vertical="center"/>
    </xf>
    <xf numFmtId="0" fontId="96" fillId="4" borderId="2" xfId="0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horizontal="left" vertical="center"/>
    </xf>
    <xf numFmtId="0" fontId="86" fillId="4" borderId="13" xfId="0" applyFont="1" applyFill="1" applyBorder="1"/>
    <xf numFmtId="0" fontId="96" fillId="4" borderId="16" xfId="0" applyFont="1" applyFill="1" applyBorder="1" applyAlignment="1">
      <alignment horizontal="center" vertical="center"/>
    </xf>
    <xf numFmtId="0" fontId="92" fillId="4" borderId="0" xfId="0" applyFont="1" applyFill="1" applyBorder="1" applyAlignment="1">
      <alignment horizontal="center" vertical="center" wrapText="1"/>
    </xf>
    <xf numFmtId="0" fontId="86" fillId="4" borderId="0" xfId="0" applyFont="1" applyFill="1" applyBorder="1" applyAlignment="1">
      <alignment horizontal="center"/>
    </xf>
    <xf numFmtId="2" fontId="49" fillId="0" borderId="36" xfId="0" applyNumberFormat="1" applyFont="1" applyBorder="1" applyAlignment="1">
      <alignment horizontal="center" vertical="center"/>
    </xf>
    <xf numFmtId="2" fontId="49" fillId="0" borderId="40" xfId="0" applyNumberFormat="1" applyFont="1" applyBorder="1" applyAlignment="1">
      <alignment horizontal="center" vertical="center"/>
    </xf>
    <xf numFmtId="0" fontId="88" fillId="4" borderId="0" xfId="0" applyFont="1" applyFill="1" applyBorder="1" applyAlignment="1">
      <alignment horizontal="center" vertical="center"/>
    </xf>
    <xf numFmtId="0" fontId="88" fillId="4" borderId="0" xfId="0" applyFont="1" applyFill="1" applyBorder="1" applyAlignment="1">
      <alignment horizontal="center" vertical="center" wrapText="1"/>
    </xf>
    <xf numFmtId="164" fontId="88" fillId="4" borderId="0" xfId="0" applyNumberFormat="1" applyFont="1" applyFill="1" applyBorder="1" applyAlignment="1">
      <alignment horizontal="center" vertical="center"/>
    </xf>
    <xf numFmtId="0" fontId="88" fillId="4" borderId="0" xfId="0" applyFont="1" applyFill="1" applyBorder="1" applyAlignment="1">
      <alignment horizontal="left" vertical="center"/>
    </xf>
    <xf numFmtId="0" fontId="97" fillId="4" borderId="0" xfId="0" applyFont="1" applyFill="1"/>
    <xf numFmtId="164" fontId="97" fillId="4" borderId="0" xfId="0" applyNumberFormat="1" applyFont="1" applyFill="1" applyAlignment="1">
      <alignment horizontal="center"/>
    </xf>
    <xf numFmtId="164" fontId="68" fillId="0" borderId="0" xfId="0" applyNumberFormat="1" applyFont="1" applyAlignment="1">
      <alignment horizontal="center"/>
    </xf>
    <xf numFmtId="0" fontId="86" fillId="4" borderId="0" xfId="0" applyFont="1" applyFill="1" applyBorder="1" applyAlignment="1">
      <alignment horizontal="center" vertical="center"/>
    </xf>
    <xf numFmtId="0" fontId="98" fillId="17" borderId="30" xfId="0" applyFont="1" applyFill="1" applyBorder="1" applyAlignment="1">
      <alignment horizontal="left" vertical="center"/>
    </xf>
    <xf numFmtId="0" fontId="98" fillId="17" borderId="6" xfId="0" applyFont="1" applyFill="1" applyBorder="1" applyAlignment="1">
      <alignment horizontal="center" vertical="center"/>
    </xf>
    <xf numFmtId="0" fontId="98" fillId="17" borderId="6" xfId="0" applyFont="1" applyFill="1" applyBorder="1" applyAlignment="1">
      <alignment horizontal="center" vertical="center" wrapText="1"/>
    </xf>
    <xf numFmtId="164" fontId="98" fillId="17" borderId="11" xfId="0" applyNumberFormat="1" applyFont="1" applyFill="1" applyBorder="1" applyAlignment="1">
      <alignment horizontal="center" vertical="center"/>
    </xf>
    <xf numFmtId="164" fontId="99" fillId="17" borderId="15" xfId="0" applyNumberFormat="1" applyFont="1" applyFill="1" applyBorder="1" applyAlignment="1">
      <alignment horizontal="center" vertical="center"/>
    </xf>
    <xf numFmtId="164" fontId="98" fillId="17" borderId="0" xfId="0" applyNumberFormat="1" applyFont="1" applyFill="1" applyBorder="1" applyAlignment="1">
      <alignment horizontal="center" vertical="center"/>
    </xf>
    <xf numFmtId="164" fontId="99" fillId="17" borderId="7" xfId="0" applyNumberFormat="1" applyFont="1" applyFill="1" applyBorder="1" applyAlignment="1">
      <alignment horizontal="center" vertical="center"/>
    </xf>
    <xf numFmtId="164" fontId="88" fillId="18" borderId="12" xfId="0" applyNumberFormat="1" applyFont="1" applyFill="1" applyBorder="1" applyAlignment="1">
      <alignment horizontal="center" vertical="center"/>
    </xf>
    <xf numFmtId="164" fontId="88" fillId="18" borderId="1" xfId="0" applyNumberFormat="1" applyFont="1" applyFill="1" applyBorder="1" applyAlignment="1">
      <alignment horizontal="center" vertical="center"/>
    </xf>
    <xf numFmtId="164" fontId="88" fillId="18" borderId="2" xfId="0" applyNumberFormat="1" applyFont="1" applyFill="1" applyBorder="1" applyAlignment="1">
      <alignment horizontal="center" vertical="center"/>
    </xf>
    <xf numFmtId="164" fontId="88" fillId="18" borderId="31" xfId="0" applyNumberFormat="1" applyFont="1" applyFill="1" applyBorder="1" applyAlignment="1">
      <alignment horizontal="center" vertical="center"/>
    </xf>
    <xf numFmtId="0" fontId="49" fillId="16" borderId="12" xfId="0" applyFont="1" applyFill="1" applyBorder="1" applyAlignment="1">
      <alignment horizontal="left" vertical="center" wrapText="1"/>
    </xf>
    <xf numFmtId="0" fontId="49" fillId="16" borderId="1" xfId="0" applyFont="1" applyFill="1" applyBorder="1" applyAlignment="1">
      <alignment horizontal="left" vertical="center" wrapText="1"/>
    </xf>
    <xf numFmtId="0" fontId="49" fillId="16" borderId="3" xfId="0" applyFont="1" applyFill="1" applyBorder="1" applyAlignment="1">
      <alignment horizontal="left" vertical="center" wrapText="1"/>
    </xf>
    <xf numFmtId="0" fontId="49" fillId="16" borderId="5" xfId="0" applyFont="1" applyFill="1" applyBorder="1" applyAlignment="1">
      <alignment horizontal="left" vertical="center" wrapText="1"/>
    </xf>
    <xf numFmtId="0" fontId="49" fillId="16" borderId="11" xfId="0" applyFont="1" applyFill="1" applyBorder="1" applyAlignment="1">
      <alignment horizontal="left" vertical="center" wrapText="1"/>
    </xf>
    <xf numFmtId="0" fontId="88" fillId="16" borderId="11" xfId="0" applyFont="1" applyFill="1" applyBorder="1" applyAlignment="1">
      <alignment horizontal="center" vertical="center"/>
    </xf>
    <xf numFmtId="0" fontId="53" fillId="16" borderId="6" xfId="0" applyFont="1" applyFill="1" applyBorder="1" applyAlignment="1" applyProtection="1">
      <alignment horizontal="center" vertical="center"/>
      <protection locked="0"/>
    </xf>
    <xf numFmtId="0" fontId="53" fillId="19" borderId="6" xfId="0" applyFont="1" applyFill="1" applyBorder="1" applyAlignment="1" applyProtection="1">
      <alignment horizontal="center" vertical="center"/>
      <protection locked="0"/>
    </xf>
    <xf numFmtId="0" fontId="53" fillId="19" borderId="3" xfId="0" applyFont="1" applyFill="1" applyBorder="1" applyAlignment="1" applyProtection="1">
      <alignment horizontal="center" vertical="center"/>
      <protection locked="0"/>
    </xf>
    <xf numFmtId="14" fontId="53" fillId="19" borderId="6" xfId="0" applyNumberFormat="1" applyFont="1" applyFill="1" applyBorder="1" applyAlignment="1" applyProtection="1">
      <alignment horizontal="center" vertical="center"/>
      <protection locked="0"/>
    </xf>
    <xf numFmtId="1" fontId="53" fillId="19" borderId="14" xfId="0" applyNumberFormat="1" applyFont="1" applyFill="1" applyBorder="1" applyAlignment="1" applyProtection="1">
      <alignment horizontal="center" vertical="center"/>
      <protection locked="0"/>
    </xf>
    <xf numFmtId="1" fontId="53" fillId="19" borderId="1" xfId="0" applyNumberFormat="1" applyFont="1" applyFill="1" applyBorder="1" applyAlignment="1" applyProtection="1">
      <alignment horizontal="center" vertical="center"/>
      <protection locked="0"/>
    </xf>
    <xf numFmtId="0" fontId="50" fillId="19" borderId="30" xfId="0" applyFont="1" applyFill="1" applyBorder="1" applyAlignment="1">
      <alignment horizontal="right"/>
    </xf>
    <xf numFmtId="0" fontId="50" fillId="19" borderId="38" xfId="0" applyFont="1" applyFill="1" applyBorder="1"/>
    <xf numFmtId="0" fontId="2" fillId="20" borderId="12" xfId="0" applyFont="1" applyFill="1" applyBorder="1" applyProtection="1">
      <protection locked="0"/>
    </xf>
    <xf numFmtId="0" fontId="2" fillId="20" borderId="1" xfId="0" applyFont="1" applyFill="1" applyBorder="1" applyProtection="1">
      <protection locked="0"/>
    </xf>
    <xf numFmtId="0" fontId="2" fillId="20" borderId="2" xfId="0" applyFont="1" applyFill="1" applyBorder="1" applyProtection="1">
      <protection locked="0"/>
    </xf>
    <xf numFmtId="0" fontId="20" fillId="20" borderId="3" xfId="0" applyFont="1" applyFill="1" applyBorder="1" applyProtection="1">
      <protection locked="0"/>
    </xf>
    <xf numFmtId="0" fontId="19" fillId="20" borderId="6" xfId="0" applyFont="1" applyFill="1" applyBorder="1" applyProtection="1">
      <protection locked="0"/>
    </xf>
    <xf numFmtId="1" fontId="49" fillId="19" borderId="12" xfId="0" applyNumberFormat="1" applyFont="1" applyFill="1" applyBorder="1" applyAlignment="1" applyProtection="1">
      <alignment horizontal="center" vertical="center"/>
      <protection locked="0"/>
    </xf>
    <xf numFmtId="1" fontId="49" fillId="19" borderId="31" xfId="0" applyNumberFormat="1" applyFont="1" applyFill="1" applyBorder="1" applyAlignment="1" applyProtection="1">
      <alignment horizontal="center" vertical="center"/>
      <protection locked="0"/>
    </xf>
    <xf numFmtId="1" fontId="49" fillId="19" borderId="1" xfId="0" applyNumberFormat="1" applyFont="1" applyFill="1" applyBorder="1" applyAlignment="1" applyProtection="1">
      <alignment horizontal="center" vertical="center"/>
      <protection locked="0"/>
    </xf>
    <xf numFmtId="1" fontId="49" fillId="19" borderId="2" xfId="0" applyNumberFormat="1" applyFont="1" applyFill="1" applyBorder="1" applyAlignment="1" applyProtection="1">
      <alignment horizontal="center" vertical="center"/>
      <protection locked="0"/>
    </xf>
    <xf numFmtId="1" fontId="65" fillId="19" borderId="31" xfId="0" applyNumberFormat="1" applyFont="1" applyFill="1" applyBorder="1" applyAlignment="1" applyProtection="1">
      <alignment horizontal="center" vertical="center"/>
      <protection locked="0"/>
    </xf>
    <xf numFmtId="1" fontId="65" fillId="19" borderId="1" xfId="0" applyNumberFormat="1" applyFont="1" applyFill="1" applyBorder="1" applyAlignment="1" applyProtection="1">
      <alignment horizontal="center" vertical="center"/>
      <protection locked="0"/>
    </xf>
    <xf numFmtId="1" fontId="65" fillId="19" borderId="3" xfId="0" applyNumberFormat="1" applyFont="1" applyFill="1" applyBorder="1" applyAlignment="1" applyProtection="1">
      <alignment horizontal="center" vertical="center"/>
      <protection locked="0"/>
    </xf>
    <xf numFmtId="0" fontId="71" fillId="3" borderId="17" xfId="0" applyFont="1" applyFill="1" applyBorder="1"/>
    <xf numFmtId="0" fontId="71" fillId="3" borderId="29" xfId="0" applyFont="1" applyFill="1" applyBorder="1"/>
    <xf numFmtId="0" fontId="71" fillId="3" borderId="26" xfId="0" applyFont="1" applyFill="1" applyBorder="1"/>
    <xf numFmtId="0" fontId="71" fillId="3" borderId="21" xfId="0" applyFont="1" applyFill="1" applyBorder="1"/>
    <xf numFmtId="0" fontId="102" fillId="14" borderId="29" xfId="0" applyFont="1" applyFill="1" applyBorder="1" applyAlignment="1">
      <alignment horizontal="center" vertical="center" shrinkToFit="1"/>
    </xf>
    <xf numFmtId="0" fontId="100" fillId="14" borderId="17" xfId="0" applyFont="1" applyFill="1" applyBorder="1"/>
    <xf numFmtId="0" fontId="100" fillId="14" borderId="17" xfId="0" applyFont="1" applyFill="1" applyBorder="1" applyAlignment="1">
      <alignment vertical="center"/>
    </xf>
    <xf numFmtId="0" fontId="104" fillId="14" borderId="17" xfId="0" applyFont="1" applyFill="1" applyBorder="1"/>
    <xf numFmtId="0" fontId="103" fillId="14" borderId="21" xfId="0" applyFont="1" applyFill="1" applyBorder="1" applyAlignment="1">
      <alignment horizontal="center" vertical="center"/>
    </xf>
    <xf numFmtId="0" fontId="89" fillId="14" borderId="28" xfId="0" applyFont="1" applyFill="1" applyBorder="1"/>
    <xf numFmtId="0" fontId="90" fillId="14" borderId="29" xfId="0" applyFont="1" applyFill="1" applyBorder="1"/>
    <xf numFmtId="0" fontId="68" fillId="4" borderId="0" xfId="0" applyNumberFormat="1" applyFont="1" applyFill="1" applyBorder="1"/>
    <xf numFmtId="0" fontId="100" fillId="2" borderId="17" xfId="0" applyFont="1" applyFill="1" applyBorder="1"/>
    <xf numFmtId="0" fontId="100" fillId="2" borderId="28" xfId="0" applyFont="1" applyFill="1" applyBorder="1"/>
    <xf numFmtId="0" fontId="100" fillId="2" borderId="29" xfId="0" applyFont="1" applyFill="1" applyBorder="1"/>
    <xf numFmtId="0" fontId="102" fillId="13" borderId="15" xfId="0" applyFont="1" applyFill="1" applyBorder="1" applyAlignment="1">
      <alignment horizontal="center" vertical="center" wrapText="1"/>
    </xf>
    <xf numFmtId="0" fontId="102" fillId="8" borderId="43" xfId="0" applyFont="1" applyFill="1" applyBorder="1" applyAlignment="1">
      <alignment horizontal="center" vertical="center"/>
    </xf>
    <xf numFmtId="0" fontId="105" fillId="13" borderId="13" xfId="0" applyFont="1" applyFill="1" applyBorder="1" applyAlignment="1">
      <alignment horizontal="center" vertical="top" wrapText="1"/>
    </xf>
    <xf numFmtId="0" fontId="105" fillId="8" borderId="44" xfId="0" applyFont="1" applyFill="1" applyBorder="1" applyAlignment="1">
      <alignment horizontal="center" vertical="top"/>
    </xf>
    <xf numFmtId="2" fontId="102" fillId="9" borderId="41" xfId="0" applyNumberFormat="1" applyFont="1" applyFill="1" applyBorder="1" applyAlignment="1">
      <alignment horizontal="center"/>
    </xf>
    <xf numFmtId="2" fontId="102" fillId="15" borderId="42" xfId="0" applyNumberFormat="1" applyFont="1" applyFill="1" applyBorder="1" applyAlignment="1">
      <alignment horizontal="center"/>
    </xf>
    <xf numFmtId="0" fontId="100" fillId="14" borderId="21" xfId="0" applyFont="1" applyFill="1" applyBorder="1" applyAlignment="1">
      <alignment horizontal="center" vertical="center"/>
    </xf>
    <xf numFmtId="14" fontId="63" fillId="4" borderId="21" xfId="0" applyNumberFormat="1" applyFont="1" applyFill="1" applyBorder="1" applyAlignment="1">
      <alignment horizontal="center" vertical="center"/>
    </xf>
    <xf numFmtId="0" fontId="97" fillId="14" borderId="29" xfId="0" applyFont="1" applyFill="1" applyBorder="1"/>
    <xf numFmtId="0" fontId="15" fillId="4" borderId="23" xfId="0" applyFont="1" applyFill="1" applyBorder="1" applyAlignment="1" applyProtection="1">
      <alignment wrapText="1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6600"/>
      <color rgb="FF006E0A"/>
      <color rgb="FF51B2A4"/>
      <color rgb="FFF8F8F8"/>
      <color rgb="FFBBEEB4"/>
      <color rgb="FFFF580A"/>
      <color rgb="FF09A410"/>
      <color rgb="FF28D74B"/>
      <color rgb="FFBBD7A2"/>
      <color rgb="FFE100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" panose="00000500000000000000" pitchFamily="2" charset="0"/>
                <a:ea typeface="+mn-ea"/>
                <a:cs typeface="+mn-cs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Barlow" panose="00000500000000000000" pitchFamily="2" charset="0"/>
                <a:cs typeface="Arial" panose="020B0604020202020204" pitchFamily="34" charset="0"/>
              </a:rPr>
              <a:t>Hulevesien</a:t>
            </a:r>
            <a:r>
              <a:rPr lang="fi-FI" sz="1200" b="1" baseline="0">
                <a:solidFill>
                  <a:sysClr val="windowText" lastClr="000000"/>
                </a:solidFill>
                <a:latin typeface="Barlow" panose="00000500000000000000" pitchFamily="2" charset="0"/>
                <a:cs typeface="Arial" panose="020B0604020202020204" pitchFamily="34" charset="0"/>
              </a:rPr>
              <a:t> luonnonmukainen</a:t>
            </a:r>
          </a:p>
          <a:p>
            <a:pPr>
              <a:defRPr sz="1200" b="1">
                <a:latin typeface="Barlow" panose="00000500000000000000" pitchFamily="2" charset="0"/>
              </a:defRPr>
            </a:pPr>
            <a:r>
              <a:rPr lang="fi-FI" sz="1200" b="1" baseline="0">
                <a:solidFill>
                  <a:sysClr val="windowText" lastClr="000000"/>
                </a:solidFill>
                <a:latin typeface="Barlow" panose="00000500000000000000" pitchFamily="2" charset="0"/>
                <a:cs typeface="Arial" panose="020B0604020202020204" pitchFamily="34" charset="0"/>
              </a:rPr>
              <a:t> hallinta m² / m³</a:t>
            </a:r>
            <a:endParaRPr lang="fi-FI" sz="1200" b="1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5527778615441834E-2"/>
          <c:y val="4.32501539774160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arlow" panose="00000500000000000000" pitchFamily="2" charset="0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2.8302364437243682E-2"/>
          <c:y val="0.28738081696544399"/>
          <c:w val="0.50602562462730694"/>
          <c:h val="0.62483123464924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1E9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B10-49AB-A6F8-514B5E850073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B10-49AB-A6F8-514B5E850073}"/>
              </c:ext>
            </c:extLst>
          </c:dPt>
          <c:dPt>
            <c:idx val="2"/>
            <c:bubble3D val="0"/>
            <c:spPr>
              <a:solidFill>
                <a:srgbClr val="2581C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B10-49AB-A6F8-514B5E850073}"/>
              </c:ext>
            </c:extLst>
          </c:dPt>
          <c:dPt>
            <c:idx val="3"/>
            <c:bubble3D val="0"/>
            <c:spPr>
              <a:solidFill>
                <a:srgbClr val="A6D6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B10-49AB-A6F8-514B5E850073}"/>
              </c:ext>
            </c:extLst>
          </c:dPt>
          <c:dPt>
            <c:idx val="4"/>
            <c:bubble3D val="0"/>
            <c:spPr>
              <a:solidFill>
                <a:srgbClr val="2C6D9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B10-49AB-A6F8-514B5E850073}"/>
              </c:ext>
            </c:extLst>
          </c:dPt>
          <c:dPt>
            <c:idx val="5"/>
            <c:bubble3D val="0"/>
            <c:spPr>
              <a:solidFill>
                <a:srgbClr val="51B2A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B10-49AB-A6F8-514B5E850073}"/>
              </c:ext>
            </c:extLst>
          </c:dPt>
          <c:dPt>
            <c:idx val="6"/>
            <c:bubble3D val="0"/>
            <c:spPr>
              <a:solidFill>
                <a:schemeClr val="accent5">
                  <a:tint val="48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B10-49AB-A6F8-514B5E8500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2030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Elementit!$E$26:$E$32</c:f>
              <c:strCache>
                <c:ptCount val="7"/>
                <c:pt idx="0">
                  <c:v>Imeytyspainanne tai -allas kasvillisuudella</c:v>
                </c:pt>
                <c:pt idx="1">
                  <c:v>Imeytyspainanne tai -allas kiviainespinnalla</c:v>
                </c:pt>
                <c:pt idx="2">
                  <c:v>Maanalainen imeytyskaivanto, suodatuskaista, imeytyskuoppa tai kivipesä (esim. sora, murske)</c:v>
                </c:pt>
                <c:pt idx="3">
                  <c:v>Viivytyspainanne tai -allas kasvillisuudella</c:v>
                </c:pt>
                <c:pt idx="4">
                  <c:v>Viivytyspainanne tai -allas  kiviainespinnalla</c:v>
                </c:pt>
                <c:pt idx="5">
                  <c:v>Tulvaniitty, lampi ranta- ja vesikasvillisuudella tai kosteikko</c:v>
                </c:pt>
                <c:pt idx="6">
                  <c:v>Viivytyskaivanto tai -säiliö (maanalainen).Kerätty vesi oltava käytettävissä kasteluun. Ilmoita varastointitilavuus m³.  </c:v>
                </c:pt>
              </c:strCache>
            </c:strRef>
          </c:cat>
          <c:val>
            <c:numRef>
              <c:f>Elementit!$G$26:$G$32</c:f>
              <c:numCache>
                <c:formatCode>0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E-EB10-49AB-A6F8-514B5E850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1457436142004"/>
          <c:y val="0.15442185377707721"/>
          <c:w val="0.35090906609744393"/>
          <c:h val="0.84008276818202077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" b="0" i="0" u="none" strike="noStrike" kern="500" baseline="0">
              <a:solidFill>
                <a:sysClr val="windowText" lastClr="000000"/>
              </a:solidFill>
              <a:latin typeface="Barlow" panose="00000800000000000000" pitchFamily="2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Barlow" panose="00000500000000000000" pitchFamily="2" charset="0"/>
                <a:cs typeface="Arial" panose="020B0604020202020204" pitchFamily="34" charset="0"/>
              </a:rPr>
              <a:t>Kasvillisuuskatot</a:t>
            </a:r>
            <a:r>
              <a:rPr lang="fi-FI" sz="1200" b="1" baseline="0">
                <a:solidFill>
                  <a:sysClr val="windowText" lastClr="000000"/>
                </a:solidFill>
                <a:latin typeface="Barlow" panose="00000500000000000000" pitchFamily="2" charset="0"/>
                <a:cs typeface="Arial" panose="020B0604020202020204" pitchFamily="34" charset="0"/>
              </a:rPr>
              <a:t> ja</a:t>
            </a:r>
          </a:p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i-FI" sz="1200" b="1" baseline="0">
                <a:solidFill>
                  <a:sysClr val="windowText" lastClr="000000"/>
                </a:solidFill>
                <a:latin typeface="Barlow" panose="00000500000000000000" pitchFamily="2" charset="0"/>
                <a:cs typeface="Arial" panose="020B0604020202020204" pitchFamily="34" charset="0"/>
              </a:rPr>
              <a:t>- seinät m²</a:t>
            </a:r>
            <a:endParaRPr lang="fi-FI" sz="1200" b="1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3.3136307097089514E-2"/>
          <c:y val="3.73541961172241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5.2743513700445825E-2"/>
          <c:y val="0.26625605702013133"/>
          <c:w val="0.46280653578674341"/>
          <c:h val="0.7000527665961143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47F0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09-4CA7-9819-9DD8EEACCA54}"/>
              </c:ext>
            </c:extLst>
          </c:dPt>
          <c:dPt>
            <c:idx val="1"/>
            <c:bubble3D val="0"/>
            <c:spPr>
              <a:solidFill>
                <a:srgbClr val="09A41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09-4CA7-9819-9DD8EEACCA54}"/>
              </c:ext>
            </c:extLst>
          </c:dPt>
          <c:dPt>
            <c:idx val="2"/>
            <c:bubble3D val="0"/>
            <c:spPr>
              <a:solidFill>
                <a:srgbClr val="86B76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09-4CA7-9819-9DD8EEACCA54}"/>
              </c:ext>
            </c:extLst>
          </c:dPt>
          <c:dPt>
            <c:idx val="3"/>
            <c:bubble3D val="0"/>
            <c:spPr>
              <a:solidFill>
                <a:srgbClr val="22AE79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09-4CA7-9819-9DD8EEACCA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2030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Elementit!$E$22:$E$25</c:f>
              <c:strCache>
                <c:ptCount val="4"/>
                <c:pt idx="0">
                  <c:v>Kasvillisuuskatto, jonka kasvualustan paksuus 60 - 80 mm, esim.maksaruohokatto</c:v>
                </c:pt>
                <c:pt idx="1">
                  <c:v>Kasvillisuuskatto, jonka kasvualustan paksuus 150 - 300 mm, esim. niitty-, keto tai heinäkatto</c:v>
                </c:pt>
                <c:pt idx="2">
                  <c:v>Kasvillisuuskatto tai kansipuutarha, jonka kasvualustan paksuus 200 - 1000 mm.  Kaikki kasvillisuustyypit mahdollisia.</c:v>
                </c:pt>
                <c:pt idx="3">
                  <c:v>Kasvillisuusseinä (vertikaalinen pinta-ala)</c:v>
                </c:pt>
              </c:strCache>
            </c:strRef>
          </c:cat>
          <c:val>
            <c:numRef>
              <c:f>Elementit!$G$22:$G$25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5009-4CA7-9819-9DD8EEACC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500" b="0" i="0" u="none" strike="noStrike" kern="5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</c:legendEntry>
      <c:layout>
        <c:manualLayout>
          <c:xMode val="edge"/>
          <c:yMode val="edge"/>
          <c:x val="0.64382741208744987"/>
          <c:y val="3.2533452509266807E-2"/>
          <c:w val="0.34705942115032107"/>
          <c:h val="0.96516417361129381"/>
        </c:manualLayout>
      </c:layout>
      <c:overlay val="0"/>
      <c:spPr>
        <a:solidFill>
          <a:srgbClr val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" b="0" i="0" u="none" strike="noStrike" kern="5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rgbClr val="020301"/>
                </a:solidFill>
                <a:latin typeface="Barlow" panose="00000500000000000000" pitchFamily="2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latin typeface="Barlow" panose="00000500000000000000" pitchFamily="2" charset="0"/>
              </a:rPr>
              <a:t>Osuus painotetusta pinta-alasta</a:t>
            </a:r>
          </a:p>
        </c:rich>
      </c:tx>
      <c:layout>
        <c:manualLayout>
          <c:xMode val="edge"/>
          <c:yMode val="edge"/>
          <c:x val="1.5867908925638243E-2"/>
          <c:y val="2.2208247660308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020301"/>
              </a:solidFill>
              <a:latin typeface="Barlow" panose="00000500000000000000" pitchFamily="2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2.0521827850406335E-2"/>
          <c:y val="0.18787441556888371"/>
          <c:w val="0.57592150156365629"/>
          <c:h val="0.75861057242120256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BBEEB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4D0-4DDB-A37A-683D2B656122}"/>
              </c:ext>
            </c:extLst>
          </c:dPt>
          <c:dPt>
            <c:idx val="1"/>
            <c:bubble3D val="0"/>
            <c:spPr>
              <a:solidFill>
                <a:srgbClr val="006E0A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4D0-4DDB-A37A-683D2B6561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4D0-4DDB-A37A-683D2B656122}"/>
              </c:ext>
            </c:extLst>
          </c:dPt>
          <c:dPt>
            <c:idx val="3"/>
            <c:bubble3D val="0"/>
            <c:spPr>
              <a:solidFill>
                <a:srgbClr val="E1580A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4D0-4DDB-A37A-683D2B656122}"/>
              </c:ext>
            </c:extLst>
          </c:dPt>
          <c:dPt>
            <c:idx val="4"/>
            <c:bubble3D val="0"/>
            <c:spPr>
              <a:solidFill>
                <a:srgbClr val="86B76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4D0-4DDB-A37A-683D2B656122}"/>
              </c:ext>
            </c:extLst>
          </c:dPt>
          <c:dPt>
            <c:idx val="5"/>
            <c:bubble3D val="0"/>
            <c:spPr>
              <a:solidFill>
                <a:srgbClr val="2581C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4D0-4DDB-A37A-683D2B656122}"/>
              </c:ext>
            </c:extLst>
          </c:dPt>
          <c:dPt>
            <c:idx val="6"/>
            <c:bubble3D val="0"/>
            <c:spPr>
              <a:solidFill>
                <a:srgbClr val="E10069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4D0-4DDB-A37A-683D2B6561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00" b="0" i="0" u="none" strike="noStrike" kern="1200" baseline="0">
                    <a:solidFill>
                      <a:srgbClr val="02030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Elementit!$AO$4:$AO$10</c:f>
              <c:strCache>
                <c:ptCount val="7"/>
                <c:pt idx="0">
                  <c:v>Säilytettävä kasvillisuus ja maaperä</c:v>
                </c:pt>
                <c:pt idx="1">
                  <c:v>Istutettava tai kylvettävä kasvillisuus</c:v>
                </c:pt>
                <c:pt idx="2">
                  <c:v>Pinnoitteet</c:v>
                </c:pt>
                <c:pt idx="3">
                  <c:v>Läpäisemättömät pinnat</c:v>
                </c:pt>
                <c:pt idx="4">
                  <c:v>Kasvillisuuskatot- ja seinät</c:v>
                </c:pt>
                <c:pt idx="5">
                  <c:v>Hulevesien luonnonmukainen hallinta</c:v>
                </c:pt>
                <c:pt idx="6">
                  <c:v>Bonuselementit</c:v>
                </c:pt>
              </c:strCache>
              <c:extLst xmlns:c15="http://schemas.microsoft.com/office/drawing/2012/chart"/>
            </c:strRef>
          </c:cat>
          <c:val>
            <c:numRef>
              <c:f>Elementit!$AQ$4:$AQ$10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358-4AC4-A444-D70AC6D5F9D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528170609208681"/>
          <c:y val="0.23814960802968946"/>
          <c:w val="0.32102137434518307"/>
          <c:h val="0.60153262108198402"/>
        </c:manualLayout>
      </c:layout>
      <c:overlay val="0"/>
      <c:spPr>
        <a:noFill/>
        <a:ln w="3175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500" b="0" i="0" u="none" strike="noStrike" kern="1200" baseline="0">
              <a:solidFill>
                <a:srgbClr val="020301"/>
              </a:solidFill>
              <a:latin typeface="Barlow" panose="00000800000000000000" pitchFamily="2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 cap="flat" cmpd="sng" algn="ctr">
      <a:solidFill>
        <a:sysClr val="windowText" lastClr="000000"/>
      </a:solidFill>
      <a:round/>
    </a:ln>
    <a:effectLst/>
  </c:spPr>
  <c:txPr>
    <a:bodyPr anchor="ctr" anchorCtr="0"/>
    <a:lstStyle/>
    <a:p>
      <a:pPr>
        <a:defRPr sz="500">
          <a:solidFill>
            <a:srgbClr val="02030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checked="Checked" firstButton="1" fmlaLink="$AR$12" noThreeD="1"/>
</file>

<file path=xl/ctrlProps/ctrlProp10.xml><?xml version="1.0" encoding="utf-8"?>
<formControlPr xmlns="http://schemas.microsoft.com/office/spreadsheetml/2009/9/main" objectType="Radio" checked="Checked" noThreeD="1"/>
</file>

<file path=xl/ctrlProps/ctrlProp11.xml><?xml version="1.0" encoding="utf-8"?>
<formControlPr xmlns="http://schemas.microsoft.com/office/spreadsheetml/2009/9/main" objectType="Radio" checked="Checked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CheckBox" fmlaLink="$AN$34" noThreeD="1"/>
</file>

<file path=xl/ctrlProps/ctrlProp14.xml><?xml version="1.0" encoding="utf-8"?>
<formControlPr xmlns="http://schemas.microsoft.com/office/spreadsheetml/2009/9/main" objectType="CheckBox" fmlaLink="$AN$37" noThreeD="1"/>
</file>

<file path=xl/ctrlProps/ctrlProp15.xml><?xml version="1.0" encoding="utf-8"?>
<formControlPr xmlns="http://schemas.microsoft.com/office/spreadsheetml/2009/9/main" objectType="CheckBox" fmlaLink="$AN$38" noThreeD="1"/>
</file>

<file path=xl/ctrlProps/ctrlProp16.xml><?xml version="1.0" encoding="utf-8"?>
<formControlPr xmlns="http://schemas.microsoft.com/office/spreadsheetml/2009/9/main" objectType="CheckBox" fmlaLink="$AN$39" noThreeD="1"/>
</file>

<file path=xl/ctrlProps/ctrlProp17.xml><?xml version="1.0" encoding="utf-8"?>
<formControlPr xmlns="http://schemas.microsoft.com/office/spreadsheetml/2009/9/main" objectType="CheckBox" fmlaLink="$AN$43" noThreeD="1"/>
</file>

<file path=xl/ctrlProps/ctrlProp18.xml><?xml version="1.0" encoding="utf-8"?>
<formControlPr xmlns="http://schemas.microsoft.com/office/spreadsheetml/2009/9/main" objectType="CheckBox" fmlaLink="$AN$44" noThreeD="1"/>
</file>

<file path=xl/ctrlProps/ctrlProp19.xml><?xml version="1.0" encoding="utf-8"?>
<formControlPr xmlns="http://schemas.microsoft.com/office/spreadsheetml/2009/9/main" objectType="CheckBox" fmlaLink="$AN$40" noThreeD="1"/>
</file>

<file path=xl/ctrlProps/ctrlProp2.xml><?xml version="1.0" encoding="utf-8"?>
<formControlPr xmlns="http://schemas.microsoft.com/office/spreadsheetml/2009/9/main" objectType="Radio" noThreeD="1"/>
</file>

<file path=xl/ctrlProps/ctrlProp20.xml><?xml version="1.0" encoding="utf-8"?>
<formControlPr xmlns="http://schemas.microsoft.com/office/spreadsheetml/2009/9/main" objectType="CheckBox" fmlaLink="$AN$45" lockText="1" noThreeD="1"/>
</file>

<file path=xl/ctrlProps/ctrlProp3.xml><?xml version="1.0" encoding="utf-8"?>
<formControlPr xmlns="http://schemas.microsoft.com/office/spreadsheetml/2009/9/main" objectType="Radio" noThreeD="1"/>
</file>

<file path=xl/ctrlProps/ctrlProp4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Radio" firstButton="1" fmlaLink="$AP$22" noThreeD="1"/>
</file>

<file path=xl/ctrlProps/ctrlProp6.xml><?xml version="1.0" encoding="utf-8"?>
<formControlPr xmlns="http://schemas.microsoft.com/office/spreadsheetml/2009/9/main" objectType="Radio" firstButton="1" fmlaLink="$AP$21"/>
</file>

<file path=xl/ctrlProps/ctrlProp7.xml><?xml version="1.0" encoding="utf-8"?>
<formControlPr xmlns="http://schemas.microsoft.com/office/spreadsheetml/2009/9/main" objectType="Radio" noThreeD="1"/>
</file>

<file path=xl/ctrlProps/ctrlProp8.xml><?xml version="1.0" encoding="utf-8"?>
<formControlPr xmlns="http://schemas.microsoft.com/office/spreadsheetml/2009/9/main" objectType="Radio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8.jpeg"/><Relationship Id="rId5" Type="http://schemas.openxmlformats.org/officeDocument/2006/relationships/image" Target="../media/image7.png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3.png"/><Relationship Id="rId1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12</xdr:row>
          <xdr:rowOff>57150</xdr:rowOff>
        </xdr:from>
        <xdr:to>
          <xdr:col>4</xdr:col>
          <xdr:colOff>619125</xdr:colOff>
          <xdr:row>13</xdr:row>
          <xdr:rowOff>0</xdr:rowOff>
        </xdr:to>
        <xdr:sp macro="" textlink="">
          <xdr:nvSpPr>
            <xdr:cNvPr id="1038" name="Option Button 14" descr="0,60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14</xdr:row>
          <xdr:rowOff>47625</xdr:rowOff>
        </xdr:from>
        <xdr:to>
          <xdr:col>4</xdr:col>
          <xdr:colOff>723900</xdr:colOff>
          <xdr:row>14</xdr:row>
          <xdr:rowOff>590550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16</xdr:row>
          <xdr:rowOff>47625</xdr:rowOff>
        </xdr:from>
        <xdr:to>
          <xdr:col>4</xdr:col>
          <xdr:colOff>647700</xdr:colOff>
          <xdr:row>16</xdr:row>
          <xdr:rowOff>609600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13</xdr:row>
          <xdr:rowOff>57150</xdr:rowOff>
        </xdr:from>
        <xdr:to>
          <xdr:col>4</xdr:col>
          <xdr:colOff>733425</xdr:colOff>
          <xdr:row>13</xdr:row>
          <xdr:rowOff>619125</xdr:rowOff>
        </xdr:to>
        <xdr:sp macro="" textlink="">
          <xdr:nvSpPr>
            <xdr:cNvPr id="1045" name="Option Button 21" descr="0,80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19</xdr:row>
          <xdr:rowOff>304800</xdr:rowOff>
        </xdr:from>
        <xdr:to>
          <xdr:col>4</xdr:col>
          <xdr:colOff>866775</xdr:colOff>
          <xdr:row>19</xdr:row>
          <xdr:rowOff>781050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Kyllä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18</xdr:row>
          <xdr:rowOff>38100</xdr:rowOff>
        </xdr:from>
        <xdr:to>
          <xdr:col>4</xdr:col>
          <xdr:colOff>781050</xdr:colOff>
          <xdr:row>18</xdr:row>
          <xdr:rowOff>495300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Kyllä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15</xdr:row>
          <xdr:rowOff>66675</xdr:rowOff>
        </xdr:from>
        <xdr:to>
          <xdr:col>4</xdr:col>
          <xdr:colOff>695325</xdr:colOff>
          <xdr:row>16</xdr:row>
          <xdr:rowOff>0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17</xdr:row>
          <xdr:rowOff>171450</xdr:rowOff>
        </xdr:from>
        <xdr:to>
          <xdr:col>4</xdr:col>
          <xdr:colOff>1000125</xdr:colOff>
          <xdr:row>17</xdr:row>
          <xdr:rowOff>390525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0</xdr:colOff>
          <xdr:row>12</xdr:row>
          <xdr:rowOff>0</xdr:rowOff>
        </xdr:from>
        <xdr:to>
          <xdr:col>4</xdr:col>
          <xdr:colOff>1638300</xdr:colOff>
          <xdr:row>17</xdr:row>
          <xdr:rowOff>685800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771525</xdr:colOff>
          <xdr:row>18</xdr:row>
          <xdr:rowOff>133350</xdr:rowOff>
        </xdr:from>
        <xdr:to>
          <xdr:col>5</xdr:col>
          <xdr:colOff>0</xdr:colOff>
          <xdr:row>18</xdr:row>
          <xdr:rowOff>352425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781050</xdr:colOff>
          <xdr:row>19</xdr:row>
          <xdr:rowOff>485775</xdr:rowOff>
        </xdr:from>
        <xdr:to>
          <xdr:col>5</xdr:col>
          <xdr:colOff>19050</xdr:colOff>
          <xdr:row>19</xdr:row>
          <xdr:rowOff>704850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9525</xdr:rowOff>
        </xdr:from>
        <xdr:to>
          <xdr:col>5</xdr:col>
          <xdr:colOff>0</xdr:colOff>
          <xdr:row>19</xdr:row>
          <xdr:rowOff>0</xdr:rowOff>
        </xdr:to>
        <xdr:sp macro="" textlink="">
          <xdr:nvSpPr>
            <xdr:cNvPr id="1086" name="Group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213360</xdr:colOff>
      <xdr:row>0</xdr:row>
      <xdr:rowOff>677451</xdr:rowOff>
    </xdr:from>
    <xdr:to>
      <xdr:col>3</xdr:col>
      <xdr:colOff>4019549</xdr:colOff>
      <xdr:row>9</xdr:row>
      <xdr:rowOff>72913</xdr:rowOff>
    </xdr:to>
    <xdr:pic>
      <xdr:nvPicPr>
        <xdr:cNvPr id="19" name="Kuva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800" t="-292" r="800" b="4700"/>
        <a:stretch/>
      </xdr:blipFill>
      <xdr:spPr>
        <a:xfrm>
          <a:off x="2164080" y="677451"/>
          <a:ext cx="6461759" cy="5643862"/>
        </a:xfrm>
        <a:prstGeom prst="rect">
          <a:avLst/>
        </a:prstGeom>
      </xdr:spPr>
    </xdr:pic>
    <xdr:clientData/>
  </xdr:twoCellAnchor>
  <xdr:twoCellAnchor editAs="oneCell">
    <xdr:from>
      <xdr:col>6</xdr:col>
      <xdr:colOff>678095</xdr:colOff>
      <xdr:row>13</xdr:row>
      <xdr:rowOff>172144</xdr:rowOff>
    </xdr:from>
    <xdr:to>
      <xdr:col>6</xdr:col>
      <xdr:colOff>3743346</xdr:colOff>
      <xdr:row>16</xdr:row>
      <xdr:rowOff>241242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60795" y="8820844"/>
          <a:ext cx="3059536" cy="1949333"/>
        </a:xfrm>
        <a:prstGeom prst="rect">
          <a:avLst/>
        </a:prstGeom>
      </xdr:spPr>
    </xdr:pic>
    <xdr:clientData/>
  </xdr:twoCellAnchor>
  <xdr:twoCellAnchor editAs="oneCell">
    <xdr:from>
      <xdr:col>6</xdr:col>
      <xdr:colOff>3120564</xdr:colOff>
      <xdr:row>12</xdr:row>
      <xdr:rowOff>590292</xdr:rowOff>
    </xdr:from>
    <xdr:to>
      <xdr:col>7</xdr:col>
      <xdr:colOff>245572</xdr:colOff>
      <xdr:row>14</xdr:row>
      <xdr:rowOff>456390</xdr:rowOff>
    </xdr:to>
    <xdr:pic>
      <xdr:nvPicPr>
        <xdr:cNvPr id="25" name="Kuva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099800" y="8709056"/>
          <a:ext cx="1049655" cy="1140716"/>
        </a:xfrm>
        <a:prstGeom prst="rect">
          <a:avLst/>
        </a:prstGeom>
      </xdr:spPr>
    </xdr:pic>
    <xdr:clientData/>
  </xdr:twoCellAnchor>
  <xdr:twoCellAnchor editAs="oneCell">
    <xdr:from>
      <xdr:col>2</xdr:col>
      <xdr:colOff>226520</xdr:colOff>
      <xdr:row>22</xdr:row>
      <xdr:rowOff>402137</xdr:rowOff>
    </xdr:from>
    <xdr:to>
      <xdr:col>3</xdr:col>
      <xdr:colOff>1828800</xdr:colOff>
      <xdr:row>25</xdr:row>
      <xdr:rowOff>323388</xdr:rowOff>
    </xdr:to>
    <xdr:pic>
      <xdr:nvPicPr>
        <xdr:cNvPr id="10" name="Kuva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" r="-1042"/>
        <a:stretch/>
      </xdr:blipFill>
      <xdr:spPr>
        <a:xfrm>
          <a:off x="2169620" y="15203987"/>
          <a:ext cx="4250230" cy="18110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361677</xdr:colOff>
      <xdr:row>18</xdr:row>
      <xdr:rowOff>92799</xdr:rowOff>
    </xdr:from>
    <xdr:to>
      <xdr:col>2</xdr:col>
      <xdr:colOff>286907</xdr:colOff>
      <xdr:row>25</xdr:row>
      <xdr:rowOff>56208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677" y="6773906"/>
          <a:ext cx="2957637" cy="2630409"/>
        </a:xfrm>
        <a:prstGeom prst="rect">
          <a:avLst/>
        </a:prstGeom>
      </xdr:spPr>
    </xdr:pic>
    <xdr:clientData/>
  </xdr:twoCellAnchor>
  <xdr:twoCellAnchor editAs="oneCell">
    <xdr:from>
      <xdr:col>0</xdr:col>
      <xdr:colOff>359228</xdr:colOff>
      <xdr:row>36</xdr:row>
      <xdr:rowOff>5876</xdr:rowOff>
    </xdr:from>
    <xdr:to>
      <xdr:col>2</xdr:col>
      <xdr:colOff>174796</xdr:colOff>
      <xdr:row>42</xdr:row>
      <xdr:rowOff>340090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9228" y="13525933"/>
          <a:ext cx="2852057" cy="26093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33</xdr:row>
          <xdr:rowOff>66675</xdr:rowOff>
        </xdr:from>
        <xdr:to>
          <xdr:col>6</xdr:col>
          <xdr:colOff>619125</xdr:colOff>
          <xdr:row>33</xdr:row>
          <xdr:rowOff>285750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36</xdr:row>
          <xdr:rowOff>76200</xdr:rowOff>
        </xdr:from>
        <xdr:to>
          <xdr:col>6</xdr:col>
          <xdr:colOff>533400</xdr:colOff>
          <xdr:row>36</xdr:row>
          <xdr:rowOff>285750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37</xdr:row>
          <xdr:rowOff>76200</xdr:rowOff>
        </xdr:from>
        <xdr:to>
          <xdr:col>6</xdr:col>
          <xdr:colOff>533400</xdr:colOff>
          <xdr:row>37</xdr:row>
          <xdr:rowOff>295275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38</xdr:row>
          <xdr:rowOff>85725</xdr:rowOff>
        </xdr:from>
        <xdr:to>
          <xdr:col>6</xdr:col>
          <xdr:colOff>619125</xdr:colOff>
          <xdr:row>38</xdr:row>
          <xdr:rowOff>314325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42</xdr:row>
          <xdr:rowOff>57150</xdr:rowOff>
        </xdr:from>
        <xdr:to>
          <xdr:col>6</xdr:col>
          <xdr:colOff>533400</xdr:colOff>
          <xdr:row>42</xdr:row>
          <xdr:rowOff>285750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219075</xdr:colOff>
          <xdr:row>43</xdr:row>
          <xdr:rowOff>28575</xdr:rowOff>
        </xdr:from>
        <xdr:to>
          <xdr:col>6</xdr:col>
          <xdr:colOff>476250</xdr:colOff>
          <xdr:row>43</xdr:row>
          <xdr:rowOff>266700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39</xdr:row>
          <xdr:rowOff>66675</xdr:rowOff>
        </xdr:from>
        <xdr:to>
          <xdr:col>6</xdr:col>
          <xdr:colOff>552450</xdr:colOff>
          <xdr:row>39</xdr:row>
          <xdr:rowOff>276225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57150</xdr:rowOff>
        </xdr:from>
        <xdr:to>
          <xdr:col>6</xdr:col>
          <xdr:colOff>514350</xdr:colOff>
          <xdr:row>44</xdr:row>
          <xdr:rowOff>285750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217715</xdr:colOff>
      <xdr:row>0</xdr:row>
      <xdr:rowOff>163286</xdr:rowOff>
    </xdr:from>
    <xdr:to>
      <xdr:col>1</xdr:col>
      <xdr:colOff>2458838</xdr:colOff>
      <xdr:row>8</xdr:row>
      <xdr:rowOff>49258</xdr:rowOff>
    </xdr:to>
    <xdr:pic>
      <xdr:nvPicPr>
        <xdr:cNvPr id="13" name="Kuva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7715" y="163286"/>
          <a:ext cx="2484419" cy="2743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30544</xdr:colOff>
      <xdr:row>38</xdr:row>
      <xdr:rowOff>7620</xdr:rowOff>
    </xdr:from>
    <xdr:to>
      <xdr:col>7</xdr:col>
      <xdr:colOff>1264920</xdr:colOff>
      <xdr:row>41</xdr:row>
      <xdr:rowOff>182879</xdr:rowOff>
    </xdr:to>
    <xdr:sp macro="" textlink="" fLocksText="0">
      <xdr:nvSpPr>
        <xdr:cNvPr id="2" name="Tekstiruutu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spect="1"/>
        </xdr:cNvSpPr>
      </xdr:nvSpPr>
      <xdr:spPr>
        <a:xfrm>
          <a:off x="106744" y="8907780"/>
          <a:ext cx="6682676" cy="868679"/>
        </a:xfrm>
        <a:prstGeom prst="rect">
          <a:avLst/>
        </a:prstGeom>
        <a:noFill/>
        <a:ln w="6350" cmpd="sng">
          <a:solidFill>
            <a:srgbClr val="006E0A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100" u="none">
            <a:solidFill>
              <a:sysClr val="windowText" lastClr="000000"/>
            </a:solidFill>
            <a:latin typeface="Barlow" panose="00000500000000000000" pitchFamily="2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262649</xdr:colOff>
      <xdr:row>26</xdr:row>
      <xdr:rowOff>74606</xdr:rowOff>
    </xdr:from>
    <xdr:to>
      <xdr:col>7</xdr:col>
      <xdr:colOff>1311392</xdr:colOff>
      <xdr:row>36</xdr:row>
      <xdr:rowOff>192565</xdr:rowOff>
    </xdr:to>
    <xdr:graphicFrame macro="">
      <xdr:nvGraphicFramePr>
        <xdr:cNvPr id="3" name="Kaavio 1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275896</xdr:colOff>
      <xdr:row>17</xdr:row>
      <xdr:rowOff>70738</xdr:rowOff>
    </xdr:from>
    <xdr:to>
      <xdr:col>7</xdr:col>
      <xdr:colOff>1319249</xdr:colOff>
      <xdr:row>25</xdr:row>
      <xdr:rowOff>204848</xdr:rowOff>
    </xdr:to>
    <xdr:graphicFrame macro="">
      <xdr:nvGraphicFramePr>
        <xdr:cNvPr id="16" name="Kaavi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12160</xdr:colOff>
      <xdr:row>23</xdr:row>
      <xdr:rowOff>192837</xdr:rowOff>
    </xdr:from>
    <xdr:to>
      <xdr:col>4</xdr:col>
      <xdr:colOff>13259</xdr:colOff>
      <xdr:row>36</xdr:row>
      <xdr:rowOff>186614</xdr:rowOff>
    </xdr:to>
    <xdr:graphicFrame macro="">
      <xdr:nvGraphicFramePr>
        <xdr:cNvPr id="4" name="Kaavio 1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47143</xdr:colOff>
      <xdr:row>7</xdr:row>
      <xdr:rowOff>99061</xdr:rowOff>
    </xdr:from>
    <xdr:to>
      <xdr:col>6</xdr:col>
      <xdr:colOff>963148</xdr:colOff>
      <xdr:row>10</xdr:row>
      <xdr:rowOff>246141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alphaModFix/>
        </a:blip>
        <a:stretch>
          <a:fillRect/>
        </a:stretch>
      </xdr:blipFill>
      <xdr:spPr>
        <a:xfrm>
          <a:off x="4520083" y="1828801"/>
          <a:ext cx="916005" cy="878600"/>
        </a:xfrm>
        <a:prstGeom prst="rect">
          <a:avLst/>
        </a:prstGeom>
      </xdr:spPr>
    </xdr:pic>
    <xdr:clientData/>
  </xdr:twoCellAnchor>
  <xdr:twoCellAnchor editAs="oneCell">
    <xdr:from>
      <xdr:col>7</xdr:col>
      <xdr:colOff>309480</xdr:colOff>
      <xdr:row>0</xdr:row>
      <xdr:rowOff>53789</xdr:rowOff>
    </xdr:from>
    <xdr:to>
      <xdr:col>8</xdr:col>
      <xdr:colOff>26895</xdr:colOff>
      <xdr:row>4</xdr:row>
      <xdr:rowOff>190624</xdr:rowOff>
    </xdr:to>
    <xdr:pic>
      <xdr:nvPicPr>
        <xdr:cNvPr id="11" name="Kuva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840704" y="53789"/>
          <a:ext cx="1053156" cy="1153433"/>
        </a:xfrm>
        <a:prstGeom prst="rect">
          <a:avLst/>
        </a:prstGeom>
      </xdr:spPr>
    </xdr:pic>
    <xdr:clientData/>
  </xdr:twoCellAnchor>
  <xdr:twoCellAnchor>
    <xdr:from>
      <xdr:col>6</xdr:col>
      <xdr:colOff>152400</xdr:colOff>
      <xdr:row>40</xdr:row>
      <xdr:rowOff>144780</xdr:rowOff>
    </xdr:from>
    <xdr:to>
      <xdr:col>7</xdr:col>
      <xdr:colOff>1120140</xdr:colOff>
      <xdr:row>41</xdr:row>
      <xdr:rowOff>200799</xdr:rowOff>
    </xdr:to>
    <xdr:sp macro="" textlink="">
      <xdr:nvSpPr>
        <xdr:cNvPr id="13" name="Tekstiruutu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4625340" y="9517380"/>
          <a:ext cx="2019300" cy="27699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i-FI" sz="1200">
              <a:solidFill>
                <a:sysClr val="windowText" lastClr="000000"/>
              </a:solidFill>
              <a:latin typeface="Oulun Graadi Otsikko" pitchFamily="50" charset="0"/>
            </a:rPr>
            <a:t>asteen verran vehreämpi</a:t>
          </a:r>
        </a:p>
      </xdr:txBody>
    </xdr:sp>
    <xdr:clientData/>
  </xdr:twoCellAnchor>
  <xdr:twoCellAnchor editAs="oneCell">
    <xdr:from>
      <xdr:col>7</xdr:col>
      <xdr:colOff>1003763</xdr:colOff>
      <xdr:row>40</xdr:row>
      <xdr:rowOff>0</xdr:rowOff>
    </xdr:from>
    <xdr:to>
      <xdr:col>7</xdr:col>
      <xdr:colOff>1262226</xdr:colOff>
      <xdr:row>41</xdr:row>
      <xdr:rowOff>47961</xdr:rowOff>
    </xdr:to>
    <xdr:pic>
      <xdr:nvPicPr>
        <xdr:cNvPr id="14" name="Kuva 13" descr="Kuva, joka sisältää kohteen clipart-kuva&#10;&#10;Kuvaus luotu automaattisesti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8263" y="9372600"/>
          <a:ext cx="258463" cy="268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143435</xdr:colOff>
      <xdr:row>11</xdr:row>
      <xdr:rowOff>153111</xdr:rowOff>
    </xdr:from>
    <xdr:to>
      <xdr:col>11</xdr:col>
      <xdr:colOff>546846</xdr:colOff>
      <xdr:row>28</xdr:row>
      <xdr:rowOff>43108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315" y="2848414"/>
          <a:ext cx="8689617" cy="3717414"/>
        </a:xfrm>
        <a:prstGeom prst="rect">
          <a:avLst/>
        </a:prstGeom>
      </xdr:spPr>
    </xdr:pic>
    <xdr:clientData/>
  </xdr:twoCellAnchor>
  <xdr:twoCellAnchor>
    <xdr:from>
      <xdr:col>6</xdr:col>
      <xdr:colOff>493059</xdr:colOff>
      <xdr:row>14</xdr:row>
      <xdr:rowOff>152401</xdr:rowOff>
    </xdr:from>
    <xdr:to>
      <xdr:col>11</xdr:col>
      <xdr:colOff>322729</xdr:colOff>
      <xdr:row>16</xdr:row>
      <xdr:rowOff>134471</xdr:rowOff>
    </xdr:to>
    <xdr:cxnSp macro="">
      <xdr:nvCxnSpPr>
        <xdr:cNvPr id="6" name="Suora nuoliyhdysviiva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V="1">
          <a:off x="5602941" y="3594848"/>
          <a:ext cx="3191435" cy="430305"/>
        </a:xfrm>
        <a:prstGeom prst="straightConnector1">
          <a:avLst/>
        </a:prstGeom>
        <a:ln w="19050">
          <a:solidFill>
            <a:srgbClr val="02030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501221</xdr:colOff>
      <xdr:row>22</xdr:row>
      <xdr:rowOff>69668</xdr:rowOff>
    </xdr:from>
    <xdr:to>
      <xdr:col>8</xdr:col>
      <xdr:colOff>352697</xdr:colOff>
      <xdr:row>23</xdr:row>
      <xdr:rowOff>32012</xdr:rowOff>
    </xdr:to>
    <xdr:cxnSp macro="">
      <xdr:nvCxnSpPr>
        <xdr:cNvPr id="8" name="Suora nuoliyhdysviiva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V="1">
          <a:off x="5617507" y="5259977"/>
          <a:ext cx="1192596" cy="184412"/>
        </a:xfrm>
        <a:prstGeom prst="straightConnector1">
          <a:avLst/>
        </a:prstGeom>
        <a:ln w="19050">
          <a:solidFill>
            <a:srgbClr val="02030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515074</xdr:colOff>
      <xdr:row>25</xdr:row>
      <xdr:rowOff>69669</xdr:rowOff>
    </xdr:from>
    <xdr:to>
      <xdr:col>8</xdr:col>
      <xdr:colOff>82731</xdr:colOff>
      <xdr:row>25</xdr:row>
      <xdr:rowOff>88880</xdr:rowOff>
    </xdr:to>
    <xdr:cxnSp macro="">
      <xdr:nvCxnSpPr>
        <xdr:cNvPr id="9" name="Suora nuoliyhdysviiva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>
          <a:cxnSpLocks/>
        </xdr:cNvCxnSpPr>
      </xdr:nvCxnSpPr>
      <xdr:spPr>
        <a:xfrm flipV="1">
          <a:off x="5631360" y="5926183"/>
          <a:ext cx="908777" cy="19211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37705</xdr:colOff>
      <xdr:row>23</xdr:row>
      <xdr:rowOff>157561</xdr:rowOff>
    </xdr:from>
    <xdr:ext cx="1239301" cy="593927"/>
    <xdr:sp macro="" textlink="">
      <xdr:nvSpPr>
        <xdr:cNvPr id="15" name="Tekstiruutu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8519553" y="5544113"/>
          <a:ext cx="1239301" cy="593927"/>
        </a:xfrm>
        <a:prstGeom prst="rect">
          <a:avLst/>
        </a:prstGeom>
        <a:noFill/>
        <a:ln>
          <a:solidFill>
            <a:srgbClr val="02030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fi-FI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KYLLÄ-vastauksilla </a:t>
          </a:r>
        </a:p>
        <a:p>
          <a:r>
            <a:rPr lang="fi-FI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suositukset tulevat</a:t>
          </a:r>
        </a:p>
        <a:p>
          <a:r>
            <a:rPr lang="fi-FI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näkyviin</a:t>
          </a:r>
        </a:p>
      </xdr:txBody>
    </xdr:sp>
    <xdr:clientData/>
  </xdr:oneCellAnchor>
  <xdr:oneCellAnchor>
    <xdr:from>
      <xdr:col>12</xdr:col>
      <xdr:colOff>373364</xdr:colOff>
      <xdr:row>12</xdr:row>
      <xdr:rowOff>217746</xdr:rowOff>
    </xdr:from>
    <xdr:ext cx="2810018" cy="646331"/>
    <xdr:sp macro="" textlink="">
      <xdr:nvSpPr>
        <xdr:cNvPr id="7" name="Tekstiruutu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9136364" y="3189546"/>
          <a:ext cx="2810018" cy="646331"/>
        </a:xfrm>
        <a:prstGeom prst="rect">
          <a:avLst/>
        </a:prstGeom>
        <a:noFill/>
        <a:ln>
          <a:solidFill>
            <a:srgbClr val="02030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20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VALITSEMALLA</a:t>
          </a:r>
          <a:r>
            <a:rPr lang="fi-FI" sz="1200" baseline="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 MAANKÄYTTÖALUEEN</a:t>
          </a:r>
        </a:p>
        <a:p>
          <a:r>
            <a:rPr lang="fi-FI" sz="1200" baseline="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SAAT NÄKYVIIN </a:t>
          </a:r>
        </a:p>
        <a:p>
          <a:r>
            <a:rPr lang="fi-FI" sz="1200" baseline="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VIHERTEHOKKUUSTAVOITTEEN</a:t>
          </a:r>
          <a:endParaRPr lang="fi-FI" sz="1200">
            <a:solidFill>
              <a:sysClr val="windowText" lastClr="000000"/>
            </a:solidFill>
            <a:latin typeface="Barlow" panose="00000500000000000000" pitchFamily="2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13</xdr:col>
      <xdr:colOff>63085</xdr:colOff>
      <xdr:row>19</xdr:row>
      <xdr:rowOff>61583</xdr:rowOff>
    </xdr:from>
    <xdr:to>
      <xdr:col>16</xdr:col>
      <xdr:colOff>399506</xdr:colOff>
      <xdr:row>28</xdr:row>
      <xdr:rowOff>21440</xdr:rowOff>
    </xdr:to>
    <xdr:sp macro="" textlink="">
      <xdr:nvSpPr>
        <xdr:cNvPr id="2" name="Suorakulmi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533656" y="4557383"/>
          <a:ext cx="2393821" cy="1919286"/>
        </a:xfrm>
        <a:prstGeom prst="rect">
          <a:avLst/>
        </a:prstGeom>
        <a:solidFill>
          <a:srgbClr val="BBEEB4">
            <a:alpha val="10000"/>
          </a:srgb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6</xdr:col>
      <xdr:colOff>351522</xdr:colOff>
      <xdr:row>24</xdr:row>
      <xdr:rowOff>141447</xdr:rowOff>
    </xdr:from>
    <xdr:to>
      <xdr:col>11</xdr:col>
      <xdr:colOff>34833</xdr:colOff>
      <xdr:row>24</xdr:row>
      <xdr:rowOff>148046</xdr:rowOff>
    </xdr:to>
    <xdr:cxnSp macro="">
      <xdr:nvCxnSpPr>
        <xdr:cNvPr id="12" name="Suora nuoliyhdysviiva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>
          <a:stCxn id="51" idx="0"/>
        </xdr:cNvCxnSpPr>
      </xdr:nvCxnSpPr>
      <xdr:spPr>
        <a:xfrm>
          <a:off x="5467808" y="5775893"/>
          <a:ext cx="3036111" cy="6599"/>
        </a:xfrm>
        <a:prstGeom prst="straightConnector1">
          <a:avLst/>
        </a:prstGeom>
        <a:ln w="19050">
          <a:solidFill>
            <a:srgbClr val="02030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113236</xdr:colOff>
      <xdr:row>22</xdr:row>
      <xdr:rowOff>146890</xdr:rowOff>
    </xdr:from>
    <xdr:to>
      <xdr:col>6</xdr:col>
      <xdr:colOff>524419</xdr:colOff>
      <xdr:row>24</xdr:row>
      <xdr:rowOff>126354</xdr:rowOff>
    </xdr:to>
    <xdr:sp macro="" textlink="">
      <xdr:nvSpPr>
        <xdr:cNvPr id="19" name="Vuokaaviosymboli: Liitin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 rot="604446">
          <a:off x="5229522" y="5337199"/>
          <a:ext cx="411183" cy="423601"/>
        </a:xfrm>
        <a:prstGeom prst="flowChartConnec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 editAs="oneCell">
    <xdr:from>
      <xdr:col>14</xdr:col>
      <xdr:colOff>466366</xdr:colOff>
      <xdr:row>1</xdr:row>
      <xdr:rowOff>172193</xdr:rowOff>
    </xdr:from>
    <xdr:to>
      <xdr:col>16</xdr:col>
      <xdr:colOff>454173</xdr:colOff>
      <xdr:row>7</xdr:row>
      <xdr:rowOff>127797</xdr:rowOff>
    </xdr:to>
    <xdr:pic>
      <xdr:nvPicPr>
        <xdr:cNvPr id="22" name="Kuva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44509" y="346364"/>
          <a:ext cx="1337635" cy="1523147"/>
        </a:xfrm>
        <a:prstGeom prst="rect">
          <a:avLst/>
        </a:prstGeom>
      </xdr:spPr>
    </xdr:pic>
    <xdr:clientData/>
  </xdr:twoCellAnchor>
  <xdr:twoCellAnchor>
    <xdr:from>
      <xdr:col>11</xdr:col>
      <xdr:colOff>398513</xdr:colOff>
      <xdr:row>21</xdr:row>
      <xdr:rowOff>126403</xdr:rowOff>
    </xdr:from>
    <xdr:to>
      <xdr:col>13</xdr:col>
      <xdr:colOff>195942</xdr:colOff>
      <xdr:row>22</xdr:row>
      <xdr:rowOff>141515</xdr:rowOff>
    </xdr:to>
    <xdr:sp macro="" textlink="">
      <xdr:nvSpPr>
        <xdr:cNvPr id="26" name="Nuoli: Oikea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8519256" y="5057632"/>
          <a:ext cx="1147257" cy="232826"/>
        </a:xfrm>
        <a:prstGeom prst="rightArrow">
          <a:avLst/>
        </a:prstGeom>
        <a:solidFill>
          <a:srgbClr val="09A410"/>
        </a:solidFill>
        <a:ln>
          <a:solidFill>
            <a:srgbClr val="006E0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oneCellAnchor>
    <xdr:from>
      <xdr:col>13</xdr:col>
      <xdr:colOff>220088</xdr:colOff>
      <xdr:row>19</xdr:row>
      <xdr:rowOff>160676</xdr:rowOff>
    </xdr:from>
    <xdr:ext cx="2172306" cy="1925027"/>
    <xdr:sp macro="" textlink="">
      <xdr:nvSpPr>
        <xdr:cNvPr id="14" name="Tekstiruutu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9690659" y="4656476"/>
          <a:ext cx="2172306" cy="192502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Jos</a:t>
          </a:r>
          <a:r>
            <a:rPr lang="fi-FI" sz="1100" baseline="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 valinta on </a:t>
          </a:r>
          <a:r>
            <a:rPr lang="fi-FI" sz="1100" b="1" baseline="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KYLLÄ</a:t>
          </a:r>
          <a:r>
            <a:rPr lang="fi-FI" sz="1100" baseline="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, voit vähentää</a:t>
          </a:r>
        </a:p>
        <a:p>
          <a:r>
            <a:rPr lang="fi-FI" sz="1100" baseline="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vihertehokkuustavoittesta 0,20.</a:t>
          </a:r>
        </a:p>
        <a:p>
          <a:r>
            <a:rPr lang="fi-FI" sz="1100" baseline="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 </a:t>
          </a:r>
        </a:p>
        <a:p>
          <a:r>
            <a:rPr lang="fi-FI" sz="1100" baseline="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Esim: Asuinrakennusten korttelialue (0,90),</a:t>
          </a:r>
        </a:p>
        <a:p>
          <a:r>
            <a:rPr lang="fi-FI" sz="1100" baseline="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piha-alueesta &gt; 50% kansipihaa </a:t>
          </a:r>
        </a:p>
        <a:p>
          <a:r>
            <a:rPr lang="fi-FI" sz="1100" baseline="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(-0,20)</a:t>
          </a:r>
        </a:p>
        <a:p>
          <a:endParaRPr lang="fi-FI" sz="1100" baseline="0">
            <a:solidFill>
              <a:sysClr val="windowText" lastClr="000000"/>
            </a:solidFill>
            <a:latin typeface="Barlow" panose="00000500000000000000" pitchFamily="2" charset="0"/>
            <a:cs typeface="Arial" panose="020B0604020202020204" pitchFamily="34" charset="0"/>
          </a:endParaRPr>
        </a:p>
        <a:p>
          <a:r>
            <a:rPr lang="fi-FI" sz="1100" baseline="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Tavoite on </a:t>
          </a:r>
          <a:r>
            <a:rPr lang="fi-FI" sz="1100" b="1" baseline="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0,70</a:t>
          </a:r>
          <a:endParaRPr lang="fi-FI" sz="1100" b="1">
            <a:solidFill>
              <a:sysClr val="windowText" lastClr="000000"/>
            </a:solidFill>
            <a:latin typeface="Barlow" panose="00000500000000000000" pitchFamily="2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6</xdr:col>
      <xdr:colOff>108882</xdr:colOff>
      <xdr:row>24</xdr:row>
      <xdr:rowOff>138181</xdr:rowOff>
    </xdr:from>
    <xdr:to>
      <xdr:col>6</xdr:col>
      <xdr:colOff>520065</xdr:colOff>
      <xdr:row>26</xdr:row>
      <xdr:rowOff>117645</xdr:rowOff>
    </xdr:to>
    <xdr:sp macro="" textlink="">
      <xdr:nvSpPr>
        <xdr:cNvPr id="51" name="Vuokaaviosymboli: Liitin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 rot="604446">
          <a:off x="5225168" y="5772627"/>
          <a:ext cx="411183" cy="423601"/>
        </a:xfrm>
        <a:prstGeom prst="flowChartConnec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 editAs="oneCell">
    <xdr:from>
      <xdr:col>9</xdr:col>
      <xdr:colOff>210614</xdr:colOff>
      <xdr:row>51</xdr:row>
      <xdr:rowOff>78092</xdr:rowOff>
    </xdr:from>
    <xdr:to>
      <xdr:col>10</xdr:col>
      <xdr:colOff>151899</xdr:colOff>
      <xdr:row>55</xdr:row>
      <xdr:rowOff>70992</xdr:rowOff>
    </xdr:to>
    <xdr:pic>
      <xdr:nvPicPr>
        <xdr:cNvPr id="56" name="Kuva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3598"/>
        <a:stretch/>
      </xdr:blipFill>
      <xdr:spPr>
        <a:xfrm>
          <a:off x="7351643" y="12280978"/>
          <a:ext cx="616199" cy="1081471"/>
        </a:xfrm>
        <a:prstGeom prst="rect">
          <a:avLst/>
        </a:prstGeom>
      </xdr:spPr>
    </xdr:pic>
    <xdr:clientData/>
  </xdr:twoCellAnchor>
  <xdr:twoCellAnchor>
    <xdr:from>
      <xdr:col>9</xdr:col>
      <xdr:colOff>447467</xdr:colOff>
      <xdr:row>52</xdr:row>
      <xdr:rowOff>146893</xdr:rowOff>
    </xdr:from>
    <xdr:to>
      <xdr:col>9</xdr:col>
      <xdr:colOff>596473</xdr:colOff>
      <xdr:row>53</xdr:row>
      <xdr:rowOff>245953</xdr:rowOff>
    </xdr:to>
    <xdr:sp macro="" textlink="">
      <xdr:nvSpPr>
        <xdr:cNvPr id="57" name="Nuoli: Oikea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/>
      </xdr:nvSpPr>
      <xdr:spPr>
        <a:xfrm rot="5400000">
          <a:off x="7459980" y="12816840"/>
          <a:ext cx="373380" cy="149006"/>
        </a:xfrm>
        <a:prstGeom prst="rightArrow">
          <a:avLst/>
        </a:prstGeom>
        <a:solidFill>
          <a:srgbClr val="09A410"/>
        </a:solidFill>
        <a:ln>
          <a:solidFill>
            <a:srgbClr val="006E0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287978</xdr:colOff>
      <xdr:row>0</xdr:row>
      <xdr:rowOff>0</xdr:rowOff>
    </xdr:from>
    <xdr:to>
      <xdr:col>10</xdr:col>
      <xdr:colOff>1690256</xdr:colOff>
      <xdr:row>2</xdr:row>
      <xdr:rowOff>364471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48414" y="0"/>
          <a:ext cx="1402278" cy="1500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uiskaus">
  <a:themeElements>
    <a:clrScheme name="Mukautettu 1">
      <a:dk1>
        <a:srgbClr val="006E0A"/>
      </a:dk1>
      <a:lt1>
        <a:srgbClr val="28D74B"/>
      </a:lt1>
      <a:dk2>
        <a:srgbClr val="BBEEB4"/>
      </a:dk2>
      <a:lt2>
        <a:srgbClr val="339966"/>
      </a:lt2>
      <a:accent1>
        <a:srgbClr val="EB9BBD"/>
      </a:accent1>
      <a:accent2>
        <a:srgbClr val="E10069"/>
      </a:accent2>
      <a:accent3>
        <a:srgbClr val="001E96"/>
      </a:accent3>
      <a:accent4>
        <a:srgbClr val="00DBFF"/>
      </a:accent4>
      <a:accent5>
        <a:srgbClr val="51B2A4"/>
      </a:accent5>
      <a:accent6>
        <a:srgbClr val="EBC188"/>
      </a:accent6>
      <a:hlink>
        <a:srgbClr val="F7A600"/>
      </a:hlink>
      <a:folHlink>
        <a:srgbClr val="E1580A"/>
      </a:folHlink>
    </a:clrScheme>
    <a:fontScheme name="Kuiskaus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Kuiskaus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>
    <a:txDef>
      <a:spPr>
        <a:noFill/>
        <a:ln w="6350" cmpd="sng">
          <a:solidFill>
            <a:srgbClr val="006E0A"/>
          </a:solidFill>
        </a:ln>
      </a:spPr>
      <a:bodyPr vertOverflow="clip" horzOverflow="clip" wrap="square" rtlCol="0" anchor="t"/>
      <a:lstStyle>
        <a:defPPr algn="l">
          <a:defRPr sz="1100" u="none">
            <a:solidFill>
              <a:sysClr val="windowText" lastClr="000000"/>
            </a:solidFill>
            <a:latin typeface="Barlow" panose="00000500000000000000" pitchFamily="2" charset="0"/>
            <a:cs typeface="Arial" panose="020B0604020202020204" pitchFamily="34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3B2B-3CF0-4474-BE29-8DC758B7C093}">
  <sheetPr codeName="Taul1">
    <tabColor rgb="FF09A410"/>
  </sheetPr>
  <dimension ref="A1:BB170"/>
  <sheetViews>
    <sheetView tabSelected="1" topLeftCell="A5" zoomScale="40" zoomScaleNormal="40" workbookViewId="0">
      <selection activeCell="J13" sqref="J13"/>
    </sheetView>
  </sheetViews>
  <sheetFormatPr defaultRowHeight="37.5" x14ac:dyDescent="0.3"/>
  <cols>
    <col min="1" max="1" width="9.625" style="14" customWidth="1"/>
    <col min="2" max="2" width="16" style="67" customWidth="1"/>
    <col min="3" max="3" width="34.75" customWidth="1"/>
    <col min="4" max="4" width="93.75" customWidth="1"/>
    <col min="5" max="5" width="21.75" style="118" customWidth="1"/>
    <col min="6" max="6" width="7.75" style="29" customWidth="1"/>
    <col min="7" max="7" width="51.375" customWidth="1"/>
    <col min="8" max="8" width="16.75" style="3" customWidth="1"/>
    <col min="9" max="9" width="7.75" style="29" customWidth="1"/>
    <col min="10" max="10" width="104.875" customWidth="1"/>
    <col min="11" max="21" width="8.75" customWidth="1"/>
    <col min="22" max="34" width="8.75" style="29" customWidth="1"/>
    <col min="35" max="37" width="8.75" style="29" hidden="1" customWidth="1"/>
    <col min="38" max="38" width="8.25" style="29" hidden="1" customWidth="1"/>
    <col min="39" max="39" width="8.75" style="29" hidden="1" customWidth="1"/>
    <col min="40" max="40" width="5.375" style="29" hidden="1" customWidth="1"/>
    <col min="41" max="41" width="49.75" hidden="1" customWidth="1"/>
    <col min="42" max="42" width="8.75" hidden="1" customWidth="1"/>
    <col min="43" max="43" width="8.75" style="77" hidden="1" customWidth="1"/>
    <col min="44" max="44" width="14.75" hidden="1" customWidth="1"/>
    <col min="45" max="45" width="12.25" hidden="1" customWidth="1"/>
    <col min="46" max="46" width="14.625" hidden="1" customWidth="1"/>
    <col min="47" max="54" width="8.75" hidden="1" customWidth="1"/>
    <col min="55" max="57" width="0" hidden="1" customWidth="1"/>
  </cols>
  <sheetData>
    <row r="1" spans="1:46" s="19" customFormat="1" ht="87.6" customHeight="1" thickBot="1" x14ac:dyDescent="0.95">
      <c r="A1" s="20"/>
      <c r="B1" s="66"/>
      <c r="C1" s="9"/>
      <c r="D1" s="9"/>
      <c r="E1" s="109"/>
      <c r="F1" s="9"/>
      <c r="G1" s="16"/>
      <c r="H1" s="70"/>
      <c r="I1" s="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20"/>
      <c r="AI1" s="20"/>
      <c r="AJ1" s="20"/>
      <c r="AK1" s="20"/>
      <c r="AL1" s="20"/>
      <c r="AM1" s="20"/>
      <c r="AN1" s="20"/>
      <c r="AQ1" s="75"/>
    </row>
    <row r="2" spans="1:46" s="5" customFormat="1" ht="49.9" customHeight="1" thickBot="1" x14ac:dyDescent="0.8">
      <c r="A2" s="20"/>
      <c r="B2" s="66"/>
      <c r="C2" s="19"/>
      <c r="D2" s="20"/>
      <c r="E2" s="110"/>
      <c r="F2" s="9"/>
      <c r="G2" s="163" t="s">
        <v>2</v>
      </c>
      <c r="H2" s="83"/>
      <c r="I2" s="9"/>
      <c r="J2" s="163" t="s">
        <v>1</v>
      </c>
      <c r="K2" s="7"/>
      <c r="L2" s="7"/>
      <c r="M2" s="7"/>
      <c r="N2" s="97"/>
      <c r="O2" s="97"/>
      <c r="P2" s="97"/>
      <c r="Q2" s="97"/>
      <c r="R2" s="97"/>
      <c r="S2" s="97"/>
      <c r="T2" s="7"/>
      <c r="U2" s="7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20"/>
      <c r="AI2" s="20"/>
      <c r="AJ2" s="20"/>
      <c r="AK2" s="20"/>
      <c r="AL2" s="20"/>
      <c r="AM2" s="20"/>
      <c r="AN2" s="20"/>
      <c r="AQ2" s="76"/>
    </row>
    <row r="3" spans="1:46" s="5" customFormat="1" ht="49.9" customHeight="1" thickBot="1" x14ac:dyDescent="0.35">
      <c r="A3" s="20"/>
      <c r="B3" s="66"/>
      <c r="C3" s="19"/>
      <c r="D3" s="20"/>
      <c r="E3" s="110"/>
      <c r="F3" s="9"/>
      <c r="G3" s="349"/>
      <c r="H3" s="9"/>
      <c r="I3" s="9"/>
      <c r="J3" s="348"/>
      <c r="K3" s="7"/>
      <c r="L3" s="7"/>
      <c r="M3" s="7"/>
      <c r="N3" s="97"/>
      <c r="O3" s="97"/>
      <c r="P3" s="97"/>
      <c r="Q3" s="97"/>
      <c r="R3" s="97"/>
      <c r="S3" s="97"/>
      <c r="T3" s="7"/>
      <c r="U3" s="7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20"/>
      <c r="AI3" s="20"/>
      <c r="AJ3" s="20"/>
      <c r="AK3" s="20"/>
      <c r="AL3" s="20"/>
      <c r="AM3" s="20"/>
      <c r="AN3" s="20"/>
      <c r="AQ3" s="76"/>
    </row>
    <row r="4" spans="1:46" s="5" customFormat="1" ht="49.9" customHeight="1" thickBot="1" x14ac:dyDescent="0.35">
      <c r="A4" s="20"/>
      <c r="B4" s="66"/>
      <c r="C4" s="9"/>
      <c r="D4" s="20"/>
      <c r="E4" s="109"/>
      <c r="F4" s="9"/>
      <c r="G4" s="39"/>
      <c r="H4" s="9"/>
      <c r="I4" s="9"/>
      <c r="J4" s="39"/>
      <c r="K4" s="7"/>
      <c r="L4" s="7"/>
      <c r="M4" s="7"/>
      <c r="N4" s="97"/>
      <c r="O4" s="97"/>
      <c r="P4" s="97"/>
      <c r="Q4" s="97"/>
      <c r="R4" s="97"/>
      <c r="S4" s="97"/>
      <c r="T4" s="7"/>
      <c r="U4" s="7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20"/>
      <c r="AI4" s="20"/>
      <c r="AJ4" s="20"/>
      <c r="AK4" s="20"/>
      <c r="AL4" s="20"/>
      <c r="AM4" s="20"/>
      <c r="AN4" s="20"/>
      <c r="AQ4" s="76"/>
    </row>
    <row r="5" spans="1:46" s="5" customFormat="1" ht="49.9" customHeight="1" thickBot="1" x14ac:dyDescent="0.35">
      <c r="A5" s="20"/>
      <c r="B5" s="66"/>
      <c r="C5" s="7"/>
      <c r="D5" s="20"/>
      <c r="E5" s="110"/>
      <c r="F5" s="9"/>
      <c r="G5" s="163" t="s">
        <v>4</v>
      </c>
      <c r="H5" s="9"/>
      <c r="I5" s="9"/>
      <c r="J5" s="163" t="s">
        <v>3</v>
      </c>
      <c r="K5" s="7"/>
      <c r="L5" s="7"/>
      <c r="M5" s="7"/>
      <c r="N5" s="97"/>
      <c r="O5" s="97"/>
      <c r="P5" s="97"/>
      <c r="Q5" s="97"/>
      <c r="R5" s="97"/>
      <c r="S5" s="97"/>
      <c r="T5" s="7"/>
      <c r="U5" s="7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20"/>
      <c r="AI5" s="20"/>
      <c r="AJ5" s="20"/>
      <c r="AK5" s="20"/>
      <c r="AL5" s="20"/>
      <c r="AM5" s="20"/>
      <c r="AN5" s="20"/>
      <c r="AQ5" s="76"/>
    </row>
    <row r="6" spans="1:46" s="5" customFormat="1" ht="49.9" customHeight="1" thickBot="1" x14ac:dyDescent="0.35">
      <c r="A6" s="20"/>
      <c r="B6" s="66"/>
      <c r="C6" s="7"/>
      <c r="D6" s="20"/>
      <c r="E6" s="110"/>
      <c r="F6" s="9"/>
      <c r="G6" s="350"/>
      <c r="H6" s="9"/>
      <c r="I6" s="9"/>
      <c r="J6" s="350"/>
      <c r="K6" s="7"/>
      <c r="L6" s="7"/>
      <c r="M6" s="7"/>
      <c r="N6" s="97"/>
      <c r="O6" s="97"/>
      <c r="P6" s="97"/>
      <c r="Q6" s="97"/>
      <c r="R6" s="97"/>
      <c r="S6" s="97"/>
      <c r="T6" s="7"/>
      <c r="U6" s="7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20"/>
      <c r="AI6" s="20"/>
      <c r="AJ6" s="20"/>
      <c r="AK6" s="20"/>
      <c r="AL6" s="20"/>
      <c r="AM6" s="20"/>
      <c r="AN6" s="20"/>
      <c r="AQ6" s="76"/>
    </row>
    <row r="7" spans="1:46" s="5" customFormat="1" ht="49.9" customHeight="1" thickBot="1" x14ac:dyDescent="0.35">
      <c r="A7" s="20"/>
      <c r="B7" s="66"/>
      <c r="C7" s="7"/>
      <c r="D7" s="41"/>
      <c r="E7" s="111"/>
      <c r="F7" s="9"/>
      <c r="G7" s="42"/>
      <c r="H7" s="9"/>
      <c r="I7" s="9"/>
      <c r="J7" s="7"/>
      <c r="K7" s="7"/>
      <c r="L7" s="7"/>
      <c r="M7" s="7"/>
      <c r="N7" s="97"/>
      <c r="O7" s="97"/>
      <c r="P7" s="97"/>
      <c r="Q7" s="97"/>
      <c r="R7" s="97"/>
      <c r="S7" s="97"/>
      <c r="T7" s="7"/>
      <c r="U7" s="7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20"/>
      <c r="AI7" s="20"/>
      <c r="AJ7" s="20"/>
      <c r="AK7" s="20"/>
      <c r="AL7" s="20"/>
      <c r="AM7" s="20"/>
      <c r="AN7" s="20"/>
      <c r="AQ7" s="76"/>
    </row>
    <row r="8" spans="1:46" s="5" customFormat="1" ht="49.9" customHeight="1" thickBot="1" x14ac:dyDescent="0.35">
      <c r="A8" s="20"/>
      <c r="B8" s="66"/>
      <c r="C8" s="7"/>
      <c r="D8" s="41"/>
      <c r="E8" s="111"/>
      <c r="F8" s="9"/>
      <c r="G8" s="163" t="s">
        <v>0</v>
      </c>
      <c r="H8" s="9"/>
      <c r="I8" s="9"/>
      <c r="J8" s="163" t="s">
        <v>153</v>
      </c>
      <c r="K8" s="7"/>
      <c r="L8" s="7"/>
      <c r="M8" s="7"/>
      <c r="N8" s="97"/>
      <c r="O8" s="97"/>
      <c r="P8" s="97"/>
      <c r="Q8" s="97"/>
      <c r="R8" s="97"/>
      <c r="S8" s="97"/>
      <c r="T8" s="7"/>
      <c r="U8" s="7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20"/>
      <c r="AI8" s="20"/>
      <c r="AJ8" s="20"/>
      <c r="AK8" s="20"/>
      <c r="AL8" s="20"/>
      <c r="AM8" s="20"/>
      <c r="AN8" s="20"/>
      <c r="AQ8" s="76"/>
    </row>
    <row r="9" spans="1:46" s="5" customFormat="1" ht="49.9" customHeight="1" thickBot="1" x14ac:dyDescent="0.35">
      <c r="A9" s="20"/>
      <c r="B9" s="66"/>
      <c r="D9" s="41"/>
      <c r="E9" s="111"/>
      <c r="F9" s="9"/>
      <c r="G9" s="351"/>
      <c r="H9" s="9"/>
      <c r="I9" s="9"/>
      <c r="J9" s="350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20"/>
      <c r="AI9" s="20"/>
      <c r="AJ9" s="20"/>
      <c r="AK9" s="20"/>
      <c r="AL9" s="20"/>
      <c r="AM9" s="20"/>
      <c r="AN9" s="20"/>
      <c r="AQ9" s="76"/>
    </row>
    <row r="10" spans="1:46" s="19" customFormat="1" ht="49.9" customHeight="1" thickBot="1" x14ac:dyDescent="0.35">
      <c r="A10" s="20"/>
      <c r="B10" s="66"/>
      <c r="D10" s="9"/>
      <c r="E10" s="111"/>
      <c r="F10" s="9"/>
      <c r="G10" s="9"/>
      <c r="H10" s="9"/>
      <c r="I10" s="9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20"/>
      <c r="AI10" s="20"/>
      <c r="AJ10" s="20"/>
      <c r="AK10" s="20"/>
      <c r="AL10" s="20"/>
      <c r="AM10" s="20"/>
      <c r="AN10" s="20"/>
      <c r="AQ10" s="75"/>
    </row>
    <row r="11" spans="1:46" s="5" customFormat="1" ht="49.9" customHeight="1" thickBot="1" x14ac:dyDescent="0.8">
      <c r="A11" s="20"/>
      <c r="B11" s="66"/>
      <c r="C11" s="354" t="s">
        <v>116</v>
      </c>
      <c r="D11" s="355" t="s">
        <v>117</v>
      </c>
      <c r="E11" s="112"/>
      <c r="F11" s="9"/>
      <c r="G11" s="84"/>
      <c r="H11" s="33"/>
      <c r="I11" s="43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20"/>
      <c r="AI11" s="20"/>
      <c r="AJ11" s="20"/>
      <c r="AK11" s="20"/>
      <c r="AL11" s="20"/>
      <c r="AM11" s="20"/>
      <c r="AN11" s="20"/>
      <c r="AQ11" s="76"/>
      <c r="AR11" s="5" t="s">
        <v>112</v>
      </c>
      <c r="AS11" s="5" t="s">
        <v>113</v>
      </c>
      <c r="AT11" s="5" t="s">
        <v>114</v>
      </c>
    </row>
    <row r="12" spans="1:46" s="5" customFormat="1" ht="49.9" customHeight="1" thickBot="1" x14ac:dyDescent="0.4">
      <c r="A12" s="20"/>
      <c r="B12" s="66"/>
      <c r="C12" s="241" t="s">
        <v>5</v>
      </c>
      <c r="D12" s="240" t="s">
        <v>166</v>
      </c>
      <c r="E12" s="242" t="s">
        <v>167</v>
      </c>
      <c r="F12" s="69"/>
      <c r="G12" s="243" t="s">
        <v>107</v>
      </c>
      <c r="H12" s="239">
        <f>AS12</f>
        <v>0.6</v>
      </c>
      <c r="I12" s="44"/>
      <c r="J12" s="164" t="s">
        <v>120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20"/>
      <c r="AI12" s="20"/>
      <c r="AJ12" s="20"/>
      <c r="AK12" s="20"/>
      <c r="AL12" s="20"/>
      <c r="AM12" s="20"/>
      <c r="AN12" s="20"/>
      <c r="AQ12" s="76"/>
      <c r="AR12" s="121">
        <v>1</v>
      </c>
      <c r="AS12" s="5">
        <f>IF(AR12=1,0.6,IF(AR12=4,0.9,IF(AR12=2,0.7,IF(AR12=5,0.6,IF(AR12=3,0.9,IF(AR12=6,0.5))))))</f>
        <v>0.6</v>
      </c>
      <c r="AT12" s="5" t="str">
        <f>IF(AR12=1,AO13,IF(AR12=4,AO14,IF(AR12=2,AO15,IF(AR12=5,AO16,IF(AR12=3,AO17,IF(AR12=6,AO18))))))</f>
        <v xml:space="preserve">¹Keskustatoimintojen korttelialueet </v>
      </c>
    </row>
    <row r="13" spans="1:46" s="5" customFormat="1" ht="49.9" customHeight="1" x14ac:dyDescent="0.45">
      <c r="A13" s="20"/>
      <c r="B13" s="66"/>
      <c r="C13" s="146"/>
      <c r="D13" s="244" t="s">
        <v>183</v>
      </c>
      <c r="E13" s="356"/>
      <c r="F13" s="45"/>
      <c r="G13" s="72"/>
      <c r="H13" s="20"/>
      <c r="I13" s="31"/>
      <c r="J13" s="352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20"/>
      <c r="AI13" s="20"/>
      <c r="AJ13" s="20"/>
      <c r="AK13" s="20"/>
      <c r="AL13" s="20"/>
      <c r="AM13" s="20"/>
      <c r="AN13" s="20"/>
      <c r="AO13" s="5" t="s">
        <v>109</v>
      </c>
      <c r="AP13" s="122">
        <v>1</v>
      </c>
      <c r="AQ13" s="123">
        <v>0.6</v>
      </c>
    </row>
    <row r="14" spans="1:46" s="5" customFormat="1" ht="49.9" customHeight="1" x14ac:dyDescent="0.45">
      <c r="A14" s="20"/>
      <c r="B14" s="66"/>
      <c r="C14" s="147"/>
      <c r="D14" s="245" t="s">
        <v>96</v>
      </c>
      <c r="E14" s="357"/>
      <c r="F14" s="45"/>
      <c r="G14" s="72"/>
      <c r="H14" s="44"/>
      <c r="I14" s="44"/>
      <c r="J14" s="165" t="s">
        <v>168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57"/>
      <c r="AH14" s="20"/>
      <c r="AI14" s="20"/>
      <c r="AJ14" s="20"/>
      <c r="AK14" s="20"/>
      <c r="AL14" s="20"/>
      <c r="AM14" s="20"/>
      <c r="AN14" s="20"/>
      <c r="AO14" s="5" t="s">
        <v>96</v>
      </c>
      <c r="AP14" s="122">
        <v>4</v>
      </c>
      <c r="AQ14" s="123">
        <v>0.9</v>
      </c>
    </row>
    <row r="15" spans="1:46" s="5" customFormat="1" ht="49.9" customHeight="1" x14ac:dyDescent="0.75">
      <c r="A15" s="20"/>
      <c r="B15" s="83"/>
      <c r="C15" s="160" t="s">
        <v>6</v>
      </c>
      <c r="D15" s="246" t="s">
        <v>97</v>
      </c>
      <c r="E15" s="357"/>
      <c r="F15" s="45"/>
      <c r="G15" s="72"/>
      <c r="H15" s="9"/>
      <c r="I15" s="69"/>
      <c r="J15" s="353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20"/>
      <c r="AI15" s="20"/>
      <c r="AJ15" s="20"/>
      <c r="AK15" s="20"/>
      <c r="AL15" s="20"/>
      <c r="AM15" s="20"/>
      <c r="AN15" s="20"/>
      <c r="AO15" s="5" t="s">
        <v>110</v>
      </c>
      <c r="AP15" s="122">
        <v>2</v>
      </c>
      <c r="AQ15" s="123">
        <v>0.7</v>
      </c>
    </row>
    <row r="16" spans="1:46" s="5" customFormat="1" ht="49.9" customHeight="1" x14ac:dyDescent="0.75">
      <c r="A16" s="20"/>
      <c r="B16" s="66"/>
      <c r="C16" s="148"/>
      <c r="D16" s="247" t="s">
        <v>111</v>
      </c>
      <c r="E16" s="357"/>
      <c r="F16" s="45"/>
      <c r="G16" s="73"/>
      <c r="H16" s="9"/>
      <c r="I16" s="83"/>
      <c r="J16" s="165" t="s">
        <v>108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20"/>
      <c r="AI16" s="20"/>
      <c r="AJ16" s="20"/>
      <c r="AK16" s="20"/>
      <c r="AL16" s="20"/>
      <c r="AM16" s="20"/>
      <c r="AN16" s="20"/>
      <c r="AO16" s="5" t="s">
        <v>111</v>
      </c>
      <c r="AP16" s="122">
        <v>5</v>
      </c>
      <c r="AQ16" s="123">
        <v>0.6</v>
      </c>
    </row>
    <row r="17" spans="1:49" s="5" customFormat="1" ht="49.9" customHeight="1" x14ac:dyDescent="0.45">
      <c r="A17" s="20"/>
      <c r="B17" s="66"/>
      <c r="C17" s="147"/>
      <c r="D17" s="245" t="s">
        <v>98</v>
      </c>
      <c r="E17" s="357"/>
      <c r="F17" s="45"/>
      <c r="G17" s="72"/>
      <c r="H17" s="9"/>
      <c r="I17" s="9"/>
      <c r="J17" s="259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20"/>
      <c r="AI17" s="20"/>
      <c r="AJ17" s="20"/>
      <c r="AK17" s="20"/>
      <c r="AL17" s="20"/>
      <c r="AM17" s="20"/>
      <c r="AN17" s="20"/>
      <c r="AO17" s="5" t="s">
        <v>98</v>
      </c>
      <c r="AP17" s="122">
        <v>3</v>
      </c>
      <c r="AQ17" s="123">
        <v>0.9</v>
      </c>
    </row>
    <row r="18" spans="1:49" s="5" customFormat="1" ht="55.15" customHeight="1" thickBot="1" x14ac:dyDescent="0.5">
      <c r="A18" s="20"/>
      <c r="B18" s="66"/>
      <c r="C18" s="149"/>
      <c r="D18" s="248" t="s">
        <v>99</v>
      </c>
      <c r="E18" s="358"/>
      <c r="F18" s="45"/>
      <c r="G18" s="170" t="str">
        <f>AV21</f>
        <v xml:space="preserve">           </v>
      </c>
      <c r="H18" s="74"/>
      <c r="I18" s="8"/>
      <c r="J18" s="166" t="s">
        <v>169</v>
      </c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20"/>
      <c r="AI18" s="20"/>
      <c r="AJ18" s="20"/>
      <c r="AK18" s="20"/>
      <c r="AL18" s="20"/>
      <c r="AM18" s="20"/>
      <c r="AN18" s="20"/>
      <c r="AO18" s="5" t="s">
        <v>99</v>
      </c>
      <c r="AP18" s="122">
        <v>6</v>
      </c>
      <c r="AQ18" s="123">
        <v>0.5</v>
      </c>
    </row>
    <row r="19" spans="1:49" s="5" customFormat="1" ht="49.9" customHeight="1" thickBot="1" x14ac:dyDescent="0.8">
      <c r="A19" s="20"/>
      <c r="B19" s="83"/>
      <c r="C19" s="161" t="s">
        <v>8</v>
      </c>
      <c r="D19" s="158" t="s">
        <v>130</v>
      </c>
      <c r="E19" s="359"/>
      <c r="F19" s="80"/>
      <c r="G19" s="172" t="str">
        <f>AQ21</f>
        <v xml:space="preserve">                                                     </v>
      </c>
      <c r="H19" s="82"/>
      <c r="I19" s="8"/>
      <c r="J19" s="167">
        <f>J13-J15</f>
        <v>0</v>
      </c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20"/>
      <c r="AI19" s="20"/>
      <c r="AJ19" s="20"/>
      <c r="AK19" s="20"/>
      <c r="AL19" s="20"/>
      <c r="AM19" s="20"/>
      <c r="AN19" s="20"/>
      <c r="AQ19" s="76"/>
    </row>
    <row r="20" spans="1:49" s="5" customFormat="1" ht="82.15" customHeight="1" thickBot="1" x14ac:dyDescent="0.8">
      <c r="A20" s="20"/>
      <c r="B20" s="83"/>
      <c r="C20" s="162" t="s">
        <v>9</v>
      </c>
      <c r="D20" s="159" t="s">
        <v>7</v>
      </c>
      <c r="E20" s="360"/>
      <c r="F20" s="80"/>
      <c r="G20" s="171" t="str">
        <f>AQ22</f>
        <v xml:space="preserve">                                                            </v>
      </c>
      <c r="H20" s="20"/>
      <c r="I20" s="31"/>
      <c r="J20" s="164" t="s">
        <v>10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20"/>
      <c r="AI20" s="20"/>
      <c r="AJ20" s="20"/>
      <c r="AK20" s="20"/>
      <c r="AL20" s="20"/>
      <c r="AM20" s="20"/>
      <c r="AN20" s="20"/>
      <c r="AQ20" s="76"/>
    </row>
    <row r="21" spans="1:49" s="5" customFormat="1" ht="49.9" customHeight="1" x14ac:dyDescent="0.55000000000000004">
      <c r="A21" s="19"/>
      <c r="B21" s="67"/>
      <c r="C21" s="249" t="s">
        <v>184</v>
      </c>
      <c r="D21" s="7"/>
      <c r="E21" s="109"/>
      <c r="F21" s="9"/>
      <c r="G21" s="81"/>
      <c r="H21" s="20"/>
      <c r="I21" s="20"/>
      <c r="J21" s="168" t="e">
        <f>J19/J13</f>
        <v>#DIV/0!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20"/>
      <c r="AI21" s="20"/>
      <c r="AJ21" s="20"/>
      <c r="AK21" s="20"/>
      <c r="AL21" s="20"/>
      <c r="AM21" s="20"/>
      <c r="AN21" s="20"/>
      <c r="AO21" s="5" t="s">
        <v>79</v>
      </c>
      <c r="AP21" s="122">
        <v>2</v>
      </c>
      <c r="AQ21" s="76" t="str">
        <f>IF(AP21=1,"Käytettävä kasvillisuutta runsaasti ja monipuolisesti","                                                     ")</f>
        <v xml:space="preserve">                                                     </v>
      </c>
      <c r="AV21" s="5" t="str">
        <f>IF(AP21=1,AW21,"           ")</f>
        <v xml:space="preserve">           </v>
      </c>
      <c r="AW21" s="5" t="s">
        <v>115</v>
      </c>
    </row>
    <row r="22" spans="1:49" s="5" customFormat="1" ht="49.9" customHeight="1" x14ac:dyDescent="0.3">
      <c r="A22" s="19"/>
      <c r="B22" s="67"/>
      <c r="C22" s="40"/>
      <c r="D22" s="19"/>
      <c r="E22" s="109"/>
      <c r="F22" s="9"/>
      <c r="G22" s="71"/>
      <c r="H22" s="9"/>
      <c r="I22" s="9"/>
      <c r="J22" s="165" t="s">
        <v>11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20"/>
      <c r="AI22" s="20"/>
      <c r="AJ22" s="20"/>
      <c r="AK22" s="20"/>
      <c r="AL22" s="20"/>
      <c r="AM22" s="20"/>
      <c r="AN22" s="20"/>
      <c r="AO22" s="5" t="s">
        <v>7</v>
      </c>
      <c r="AP22" s="122">
        <v>2</v>
      </c>
      <c r="AQ22" s="76" t="str">
        <f>IF(AP22=1,AQ23,"                                                            ")</f>
        <v xml:space="preserve">                                                            </v>
      </c>
    </row>
    <row r="23" spans="1:49" s="5" customFormat="1" ht="49.9" customHeight="1" x14ac:dyDescent="0.3">
      <c r="A23" s="19"/>
      <c r="B23" s="67"/>
      <c r="C23" s="7"/>
      <c r="D23" s="7"/>
      <c r="E23" s="109"/>
      <c r="F23" s="9"/>
      <c r="G23" s="71"/>
      <c r="H23" s="9"/>
      <c r="I23" s="9"/>
      <c r="J23" s="168" t="e">
        <f>J15/J13</f>
        <v>#DIV/0!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20"/>
      <c r="AI23" s="20"/>
      <c r="AJ23" s="20"/>
      <c r="AK23" s="20"/>
      <c r="AL23" s="20"/>
      <c r="AM23" s="20"/>
      <c r="AN23" s="20"/>
      <c r="AQ23" s="76" t="s">
        <v>63</v>
      </c>
    </row>
    <row r="24" spans="1:49" s="5" customFormat="1" ht="49.9" customHeight="1" x14ac:dyDescent="0.3">
      <c r="A24" s="19"/>
      <c r="B24" s="67"/>
      <c r="C24" s="7"/>
      <c r="D24" s="7"/>
      <c r="E24" s="109"/>
      <c r="F24" s="9"/>
      <c r="G24" s="71"/>
      <c r="H24" s="9"/>
      <c r="I24" s="9"/>
      <c r="J24" s="165" t="s">
        <v>12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20"/>
      <c r="AI24" s="20"/>
      <c r="AJ24" s="20"/>
      <c r="AK24" s="20"/>
      <c r="AL24" s="20"/>
      <c r="AM24" s="20"/>
      <c r="AN24" s="20"/>
      <c r="AQ24" s="76"/>
    </row>
    <row r="25" spans="1:49" s="5" customFormat="1" ht="49.9" customHeight="1" thickBot="1" x14ac:dyDescent="0.35">
      <c r="A25" s="19"/>
      <c r="B25" s="67"/>
      <c r="C25" s="7"/>
      <c r="D25" s="7"/>
      <c r="E25" s="109"/>
      <c r="F25" s="9"/>
      <c r="G25" s="20"/>
      <c r="H25" s="9"/>
      <c r="I25" s="9"/>
      <c r="J25" s="169" t="e">
        <f>J17/J13</f>
        <v>#DIV/0!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20"/>
      <c r="AI25" s="20"/>
      <c r="AJ25" s="20"/>
      <c r="AK25" s="20"/>
      <c r="AL25" s="20"/>
      <c r="AM25" s="20"/>
      <c r="AN25" s="20"/>
      <c r="AQ25" s="76"/>
    </row>
    <row r="26" spans="1:49" s="5" customFormat="1" ht="49.9" customHeight="1" x14ac:dyDescent="0.3">
      <c r="A26" s="19"/>
      <c r="B26" s="67"/>
      <c r="C26" s="7"/>
      <c r="D26" s="7"/>
      <c r="E26" s="109"/>
      <c r="F26" s="9"/>
      <c r="G26" s="7"/>
      <c r="H26" s="9"/>
      <c r="I26" s="9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20"/>
      <c r="AI26" s="20"/>
      <c r="AJ26" s="20"/>
      <c r="AK26" s="20"/>
      <c r="AL26" s="20"/>
      <c r="AM26" s="20"/>
      <c r="AN26" s="20"/>
      <c r="AQ26" s="76"/>
    </row>
    <row r="27" spans="1:49" ht="49.9" customHeight="1" x14ac:dyDescent="0.3">
      <c r="C27" s="21"/>
      <c r="D27" s="21"/>
      <c r="E27" s="113"/>
      <c r="F27" s="22"/>
      <c r="G27" s="21"/>
      <c r="H27" s="22"/>
      <c r="I27" s="22"/>
      <c r="J27" s="14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pans="1:49" ht="49.9" customHeight="1" x14ac:dyDescent="0.3">
      <c r="C28" s="21"/>
      <c r="D28" s="21"/>
      <c r="E28" s="113"/>
      <c r="F28" s="22"/>
      <c r="G28" s="21"/>
      <c r="H28" s="22"/>
      <c r="I28" s="22"/>
      <c r="J28" s="14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</row>
    <row r="29" spans="1:49" ht="49.9" customHeight="1" x14ac:dyDescent="0.3">
      <c r="C29" s="21"/>
      <c r="D29" s="21"/>
      <c r="E29" s="113"/>
      <c r="F29" s="22"/>
      <c r="G29" s="22"/>
      <c r="H29" s="22"/>
      <c r="I29" s="22"/>
      <c r="J29" s="14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</row>
    <row r="30" spans="1:49" ht="49.9" customHeight="1" x14ac:dyDescent="0.3">
      <c r="C30" s="21"/>
      <c r="D30" s="21"/>
      <c r="E30" s="113"/>
      <c r="F30" s="22"/>
      <c r="G30" s="29"/>
      <c r="H30" s="22"/>
      <c r="I30" s="22"/>
      <c r="J30" s="14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</row>
    <row r="31" spans="1:49" ht="49.9" customHeight="1" x14ac:dyDescent="0.3">
      <c r="C31" s="21"/>
      <c r="D31" s="14"/>
      <c r="E31" s="113"/>
      <c r="F31" s="22"/>
      <c r="G31" s="29"/>
      <c r="H31" s="22"/>
      <c r="I31" s="22"/>
      <c r="J31" s="14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1:49" ht="49.9" customHeight="1" x14ac:dyDescent="0.3">
      <c r="C32" s="21"/>
      <c r="D32" s="14"/>
      <c r="E32" s="113"/>
      <c r="F32" s="22"/>
      <c r="G32" s="29"/>
      <c r="H32" s="22"/>
      <c r="I32" s="22"/>
      <c r="J32" s="14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</row>
    <row r="33" spans="2:43" s="29" customFormat="1" ht="49.9" customHeight="1" x14ac:dyDescent="0.3">
      <c r="B33" s="66"/>
      <c r="C33" s="22"/>
      <c r="E33" s="114"/>
      <c r="F33" s="22"/>
      <c r="G33" s="22"/>
      <c r="H33" s="22"/>
      <c r="I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Q33" s="78"/>
    </row>
    <row r="34" spans="2:43" s="29" customFormat="1" ht="49.9" customHeight="1" x14ac:dyDescent="0.3">
      <c r="B34" s="66"/>
      <c r="C34" s="22"/>
      <c r="E34" s="115"/>
      <c r="G34" s="22"/>
      <c r="K34" s="22"/>
      <c r="M34" s="22"/>
      <c r="O34" s="22"/>
      <c r="Q34" s="22"/>
      <c r="S34" s="22"/>
      <c r="U34" s="22"/>
      <c r="W34" s="22"/>
      <c r="Y34" s="22"/>
      <c r="AA34" s="22"/>
      <c r="AC34" s="22"/>
      <c r="AE34" s="22"/>
      <c r="AG34" s="22"/>
      <c r="AQ34" s="78"/>
    </row>
    <row r="35" spans="2:43" s="29" customFormat="1" ht="49.9" customHeight="1" x14ac:dyDescent="0.3">
      <c r="B35" s="66"/>
      <c r="C35" s="22"/>
      <c r="D35" s="22"/>
      <c r="E35" s="115"/>
      <c r="G35" s="22"/>
      <c r="K35" s="22"/>
      <c r="M35" s="22"/>
      <c r="O35" s="22"/>
      <c r="Q35" s="22"/>
      <c r="S35" s="22"/>
      <c r="U35" s="22"/>
      <c r="W35" s="22"/>
      <c r="Y35" s="22"/>
      <c r="AA35" s="22"/>
      <c r="AC35" s="22"/>
      <c r="AE35" s="22"/>
      <c r="AG35" s="22"/>
      <c r="AQ35" s="78"/>
    </row>
    <row r="36" spans="2:43" s="29" customFormat="1" ht="49.9" customHeight="1" x14ac:dyDescent="0.3">
      <c r="B36" s="66"/>
      <c r="C36" s="22"/>
      <c r="D36" s="22"/>
      <c r="E36" s="115"/>
      <c r="G36" s="22"/>
      <c r="K36" s="22"/>
      <c r="M36" s="22"/>
      <c r="O36" s="22"/>
      <c r="Q36" s="22"/>
      <c r="S36" s="22"/>
      <c r="U36" s="22"/>
      <c r="W36" s="22"/>
      <c r="Y36" s="22"/>
      <c r="AA36" s="22"/>
      <c r="AC36" s="22"/>
      <c r="AE36" s="22"/>
      <c r="AG36" s="22"/>
      <c r="AQ36" s="78"/>
    </row>
    <row r="37" spans="2:43" s="29" customFormat="1" ht="49.9" customHeight="1" x14ac:dyDescent="0.3">
      <c r="B37" s="66"/>
      <c r="C37" s="22"/>
      <c r="D37" s="22"/>
      <c r="E37" s="115"/>
      <c r="G37" s="22"/>
      <c r="K37" s="22"/>
      <c r="M37" s="22"/>
      <c r="O37" s="22"/>
      <c r="Q37" s="22"/>
      <c r="S37" s="22"/>
      <c r="U37" s="22"/>
      <c r="W37" s="22"/>
      <c r="Y37" s="22"/>
      <c r="AA37" s="22"/>
      <c r="AC37" s="22"/>
      <c r="AE37" s="22"/>
      <c r="AG37" s="22"/>
      <c r="AQ37" s="78"/>
    </row>
    <row r="38" spans="2:43" s="29" customFormat="1" ht="49.9" customHeight="1" x14ac:dyDescent="0.3">
      <c r="B38" s="66"/>
      <c r="C38" s="22"/>
      <c r="D38" s="22"/>
      <c r="E38" s="115"/>
      <c r="G38" s="22"/>
      <c r="K38" s="22"/>
      <c r="M38" s="22"/>
      <c r="O38" s="22"/>
      <c r="Q38" s="22"/>
      <c r="S38" s="22"/>
      <c r="U38" s="22"/>
      <c r="W38" s="22"/>
      <c r="Y38" s="22"/>
      <c r="AA38" s="22"/>
      <c r="AC38" s="22"/>
      <c r="AE38" s="22"/>
      <c r="AG38" s="22"/>
      <c r="AQ38" s="78"/>
    </row>
    <row r="39" spans="2:43" s="29" customFormat="1" ht="49.9" customHeight="1" x14ac:dyDescent="0.3">
      <c r="B39" s="66"/>
      <c r="C39" s="22"/>
      <c r="D39" s="22"/>
      <c r="E39" s="115"/>
      <c r="G39" s="22"/>
      <c r="K39" s="22"/>
      <c r="M39" s="22"/>
      <c r="O39" s="22"/>
      <c r="Q39" s="22"/>
      <c r="S39" s="22"/>
      <c r="U39" s="22"/>
      <c r="W39" s="22"/>
      <c r="Y39" s="22"/>
      <c r="AA39" s="22"/>
      <c r="AC39" s="22"/>
      <c r="AE39" s="22"/>
      <c r="AG39" s="22"/>
      <c r="AQ39" s="78"/>
    </row>
    <row r="40" spans="2:43" s="29" customFormat="1" ht="49.9" customHeight="1" x14ac:dyDescent="0.3">
      <c r="B40" s="66"/>
      <c r="C40" s="22"/>
      <c r="D40" s="22"/>
      <c r="E40" s="115"/>
      <c r="G40" s="22"/>
      <c r="K40" s="22"/>
      <c r="M40" s="22"/>
      <c r="O40" s="22"/>
      <c r="Q40" s="22"/>
      <c r="S40" s="22"/>
      <c r="U40" s="22"/>
      <c r="W40" s="22"/>
      <c r="Y40" s="22"/>
      <c r="AA40" s="22"/>
      <c r="AC40" s="22"/>
      <c r="AE40" s="22"/>
      <c r="AG40" s="22"/>
      <c r="AQ40" s="78"/>
    </row>
    <row r="41" spans="2:43" s="29" customFormat="1" ht="49.9" customHeight="1" x14ac:dyDescent="0.3">
      <c r="B41" s="66"/>
      <c r="C41" s="22"/>
      <c r="D41" s="22"/>
      <c r="E41" s="115"/>
      <c r="G41" s="22"/>
      <c r="K41" s="22"/>
      <c r="M41" s="22"/>
      <c r="O41" s="22"/>
      <c r="Q41" s="22"/>
      <c r="S41" s="22"/>
      <c r="U41" s="22"/>
      <c r="W41" s="22"/>
      <c r="Y41" s="22"/>
      <c r="AA41" s="22"/>
      <c r="AC41" s="22"/>
      <c r="AE41" s="22"/>
      <c r="AG41" s="22"/>
      <c r="AQ41" s="78"/>
    </row>
    <row r="42" spans="2:43" s="29" customFormat="1" ht="49.9" customHeight="1" x14ac:dyDescent="0.3">
      <c r="B42" s="66"/>
      <c r="C42" s="22"/>
      <c r="D42" s="22"/>
      <c r="E42" s="115"/>
      <c r="G42" s="22"/>
      <c r="K42" s="22"/>
      <c r="M42" s="22"/>
      <c r="O42" s="22"/>
      <c r="Q42" s="22"/>
      <c r="S42" s="22"/>
      <c r="U42" s="22"/>
      <c r="W42" s="22"/>
      <c r="Y42" s="22"/>
      <c r="AA42" s="22"/>
      <c r="AC42" s="22"/>
      <c r="AE42" s="22"/>
      <c r="AG42" s="22"/>
      <c r="AQ42" s="78"/>
    </row>
    <row r="43" spans="2:43" s="29" customFormat="1" ht="49.9" customHeight="1" x14ac:dyDescent="0.3">
      <c r="B43" s="66"/>
      <c r="C43" s="22"/>
      <c r="D43" s="22"/>
      <c r="E43" s="115"/>
      <c r="G43" s="22"/>
      <c r="K43" s="22"/>
      <c r="M43" s="22"/>
      <c r="O43" s="22"/>
      <c r="Q43" s="22"/>
      <c r="S43" s="22"/>
      <c r="U43" s="22"/>
      <c r="W43" s="22"/>
      <c r="Y43" s="22"/>
      <c r="AA43" s="22"/>
      <c r="AC43" s="22"/>
      <c r="AE43" s="22"/>
      <c r="AG43" s="22"/>
      <c r="AQ43" s="78"/>
    </row>
    <row r="44" spans="2:43" s="29" customFormat="1" ht="49.9" customHeight="1" x14ac:dyDescent="0.3">
      <c r="B44" s="66"/>
      <c r="C44" s="22"/>
      <c r="D44" s="22"/>
      <c r="E44" s="115"/>
      <c r="G44" s="22"/>
      <c r="K44" s="22"/>
      <c r="M44" s="22"/>
      <c r="O44" s="22"/>
      <c r="Q44" s="22"/>
      <c r="S44" s="22"/>
      <c r="U44" s="22"/>
      <c r="W44" s="22"/>
      <c r="Y44" s="22"/>
      <c r="AA44" s="22"/>
      <c r="AC44" s="22"/>
      <c r="AE44" s="22"/>
      <c r="AG44" s="22"/>
      <c r="AQ44" s="78"/>
    </row>
    <row r="45" spans="2:43" s="29" customFormat="1" ht="49.9" customHeight="1" x14ac:dyDescent="0.3">
      <c r="B45" s="66"/>
      <c r="C45" s="22"/>
      <c r="D45" s="22"/>
      <c r="E45" s="115"/>
      <c r="G45" s="22"/>
      <c r="K45" s="22"/>
      <c r="M45" s="22"/>
      <c r="O45" s="22"/>
      <c r="Q45" s="22"/>
      <c r="S45" s="22"/>
      <c r="U45" s="22"/>
      <c r="W45" s="22"/>
      <c r="Y45" s="22"/>
      <c r="AA45" s="22"/>
      <c r="AC45" s="22"/>
      <c r="AE45" s="22"/>
      <c r="AG45" s="22"/>
      <c r="AQ45" s="78"/>
    </row>
    <row r="46" spans="2:43" s="29" customFormat="1" ht="49.9" customHeight="1" x14ac:dyDescent="0.3">
      <c r="B46" s="66"/>
      <c r="C46" s="22"/>
      <c r="D46" s="22"/>
      <c r="E46" s="115"/>
      <c r="G46" s="22"/>
      <c r="K46" s="22"/>
      <c r="M46" s="22"/>
      <c r="O46" s="22"/>
      <c r="Q46" s="22"/>
      <c r="S46" s="22"/>
      <c r="U46" s="22"/>
      <c r="W46" s="22"/>
      <c r="Y46" s="22"/>
      <c r="AA46" s="22"/>
      <c r="AC46" s="22"/>
      <c r="AE46" s="22"/>
      <c r="AG46" s="22"/>
      <c r="AQ46" s="78"/>
    </row>
    <row r="47" spans="2:43" s="29" customFormat="1" ht="49.9" customHeight="1" x14ac:dyDescent="0.3">
      <c r="B47" s="66"/>
      <c r="C47" s="22"/>
      <c r="D47" s="22"/>
      <c r="E47" s="115"/>
      <c r="G47" s="22"/>
      <c r="K47" s="22"/>
      <c r="M47" s="22"/>
      <c r="O47" s="22"/>
      <c r="Q47" s="22"/>
      <c r="S47" s="22"/>
      <c r="U47" s="22"/>
      <c r="W47" s="22"/>
      <c r="Y47" s="22"/>
      <c r="AA47" s="22"/>
      <c r="AC47" s="22"/>
      <c r="AE47" s="22"/>
      <c r="AG47" s="22"/>
      <c r="AQ47" s="78"/>
    </row>
    <row r="48" spans="2:43" s="29" customFormat="1" ht="49.9" customHeight="1" x14ac:dyDescent="0.3">
      <c r="B48" s="66"/>
      <c r="C48" s="22"/>
      <c r="D48" s="22"/>
      <c r="E48" s="115"/>
      <c r="G48" s="22"/>
      <c r="K48" s="22"/>
      <c r="M48" s="22"/>
      <c r="O48" s="22"/>
      <c r="Q48" s="22"/>
      <c r="S48" s="22"/>
      <c r="U48" s="22"/>
      <c r="W48" s="22"/>
      <c r="Y48" s="22"/>
      <c r="AA48" s="22"/>
      <c r="AC48" s="22"/>
      <c r="AE48" s="22"/>
      <c r="AG48" s="22"/>
      <c r="AQ48" s="78"/>
    </row>
    <row r="49" spans="2:43" s="29" customFormat="1" ht="49.9" customHeight="1" x14ac:dyDescent="0.3">
      <c r="B49" s="66"/>
      <c r="C49" s="22"/>
      <c r="D49" s="22"/>
      <c r="E49" s="115"/>
      <c r="G49" s="22"/>
      <c r="K49" s="22"/>
      <c r="M49" s="22"/>
      <c r="O49" s="22"/>
      <c r="Q49" s="22"/>
      <c r="S49" s="22"/>
      <c r="U49" s="22"/>
      <c r="W49" s="22"/>
      <c r="Y49" s="22"/>
      <c r="AA49" s="22"/>
      <c r="AC49" s="22"/>
      <c r="AE49" s="22"/>
      <c r="AG49" s="22"/>
      <c r="AQ49" s="78"/>
    </row>
    <row r="50" spans="2:43" s="29" customFormat="1" ht="49.9" customHeight="1" x14ac:dyDescent="0.3">
      <c r="B50" s="66"/>
      <c r="C50" s="22"/>
      <c r="D50" s="22"/>
      <c r="E50" s="115"/>
      <c r="G50" s="22"/>
      <c r="K50" s="22"/>
      <c r="M50" s="22"/>
      <c r="O50" s="22"/>
      <c r="Q50" s="22"/>
      <c r="S50" s="22"/>
      <c r="U50" s="22"/>
      <c r="W50" s="22"/>
      <c r="Y50" s="22"/>
      <c r="AA50" s="22"/>
      <c r="AC50" s="22"/>
      <c r="AE50" s="22"/>
      <c r="AG50" s="22"/>
      <c r="AQ50" s="78"/>
    </row>
    <row r="51" spans="2:43" s="29" customFormat="1" x14ac:dyDescent="0.3">
      <c r="B51" s="66"/>
      <c r="C51" s="22"/>
      <c r="D51" s="22"/>
      <c r="E51" s="115"/>
      <c r="G51" s="22"/>
      <c r="K51" s="22"/>
      <c r="M51" s="22"/>
      <c r="O51" s="22"/>
      <c r="Q51" s="22"/>
      <c r="S51" s="22"/>
      <c r="U51" s="22"/>
      <c r="W51" s="22"/>
      <c r="Y51" s="22"/>
      <c r="AA51" s="22"/>
      <c r="AC51" s="22"/>
      <c r="AE51" s="22"/>
      <c r="AG51" s="22"/>
      <c r="AQ51" s="78"/>
    </row>
    <row r="52" spans="2:43" s="29" customFormat="1" x14ac:dyDescent="0.3">
      <c r="B52" s="66"/>
      <c r="C52" s="22"/>
      <c r="D52" s="22"/>
      <c r="E52" s="115"/>
      <c r="G52" s="22"/>
      <c r="K52" s="22"/>
      <c r="M52" s="22"/>
      <c r="O52" s="22"/>
      <c r="Q52" s="22"/>
      <c r="S52" s="22"/>
      <c r="U52" s="22"/>
      <c r="W52" s="22"/>
      <c r="Y52" s="22"/>
      <c r="AA52" s="22"/>
      <c r="AC52" s="22"/>
      <c r="AE52" s="22"/>
      <c r="AG52" s="22"/>
      <c r="AQ52" s="78"/>
    </row>
    <row r="53" spans="2:43" s="29" customFormat="1" x14ac:dyDescent="0.3">
      <c r="B53" s="66"/>
      <c r="C53" s="22"/>
      <c r="D53" s="22"/>
      <c r="E53" s="115"/>
      <c r="G53" s="22"/>
      <c r="K53" s="22"/>
      <c r="M53" s="22"/>
      <c r="O53" s="22"/>
      <c r="Q53" s="22"/>
      <c r="S53" s="22"/>
      <c r="U53" s="22"/>
      <c r="W53" s="22"/>
      <c r="Y53" s="22"/>
      <c r="AA53" s="22"/>
      <c r="AC53" s="22"/>
      <c r="AE53" s="22"/>
      <c r="AG53" s="22"/>
      <c r="AQ53" s="78"/>
    </row>
    <row r="54" spans="2:43" s="29" customFormat="1" x14ac:dyDescent="0.3">
      <c r="B54" s="66"/>
      <c r="C54" s="22"/>
      <c r="D54" s="22"/>
      <c r="E54" s="115"/>
      <c r="G54" s="22"/>
      <c r="K54" s="22"/>
      <c r="M54" s="22"/>
      <c r="O54" s="22"/>
      <c r="Q54" s="22"/>
      <c r="S54" s="22"/>
      <c r="U54" s="22"/>
      <c r="W54" s="22"/>
      <c r="Y54" s="22"/>
      <c r="AA54" s="22"/>
      <c r="AC54" s="22"/>
      <c r="AE54" s="22"/>
      <c r="AG54" s="22"/>
      <c r="AQ54" s="78"/>
    </row>
    <row r="55" spans="2:43" s="29" customFormat="1" x14ac:dyDescent="0.3">
      <c r="B55" s="66"/>
      <c r="C55" s="22"/>
      <c r="D55" s="22"/>
      <c r="E55" s="115"/>
      <c r="G55" s="22"/>
      <c r="K55" s="22"/>
      <c r="M55" s="22"/>
      <c r="O55" s="22"/>
      <c r="Q55" s="22"/>
      <c r="S55" s="22"/>
      <c r="U55" s="22"/>
      <c r="W55" s="22"/>
      <c r="Y55" s="22"/>
      <c r="AA55" s="22"/>
      <c r="AC55" s="22"/>
      <c r="AE55" s="22"/>
      <c r="AG55" s="22"/>
      <c r="AQ55" s="78"/>
    </row>
    <row r="56" spans="2:43" s="29" customFormat="1" x14ac:dyDescent="0.3">
      <c r="B56" s="66"/>
      <c r="C56" s="22"/>
      <c r="D56" s="22"/>
      <c r="E56" s="115"/>
      <c r="G56" s="22"/>
      <c r="K56" s="22"/>
      <c r="M56" s="22"/>
      <c r="O56" s="22"/>
      <c r="Q56" s="22"/>
      <c r="S56" s="22"/>
      <c r="U56" s="22"/>
      <c r="W56" s="22"/>
      <c r="Y56" s="22"/>
      <c r="AA56" s="22"/>
      <c r="AC56" s="22"/>
      <c r="AE56" s="22"/>
      <c r="AG56" s="22"/>
      <c r="AQ56" s="78"/>
    </row>
    <row r="57" spans="2:43" s="29" customFormat="1" x14ac:dyDescent="0.3">
      <c r="B57" s="66"/>
      <c r="C57" s="22"/>
      <c r="D57" s="22"/>
      <c r="E57" s="115"/>
      <c r="G57" s="22"/>
      <c r="K57" s="22"/>
      <c r="M57" s="22"/>
      <c r="O57" s="22"/>
      <c r="Q57" s="22"/>
      <c r="S57" s="22"/>
      <c r="U57" s="22"/>
      <c r="W57" s="22"/>
      <c r="Y57" s="22"/>
      <c r="AA57" s="22"/>
      <c r="AC57" s="22"/>
      <c r="AE57" s="22"/>
      <c r="AG57" s="22"/>
      <c r="AQ57" s="78"/>
    </row>
    <row r="58" spans="2:43" s="29" customFormat="1" x14ac:dyDescent="0.3">
      <c r="B58" s="66"/>
      <c r="C58" s="22"/>
      <c r="D58" s="22"/>
      <c r="E58" s="115"/>
      <c r="G58" s="22"/>
      <c r="K58" s="22"/>
      <c r="M58" s="22"/>
      <c r="O58" s="22"/>
      <c r="Q58" s="22"/>
      <c r="S58" s="22"/>
      <c r="U58" s="22"/>
      <c r="W58" s="22"/>
      <c r="Y58" s="22"/>
      <c r="AA58" s="22"/>
      <c r="AC58" s="22"/>
      <c r="AE58" s="22"/>
      <c r="AG58" s="22"/>
      <c r="AQ58" s="78"/>
    </row>
    <row r="59" spans="2:43" s="29" customFormat="1" x14ac:dyDescent="0.3">
      <c r="B59" s="66"/>
      <c r="C59" s="22"/>
      <c r="D59" s="22"/>
      <c r="E59" s="115"/>
      <c r="G59" s="22"/>
      <c r="K59" s="22"/>
      <c r="M59" s="22"/>
      <c r="O59" s="22"/>
      <c r="Q59" s="22"/>
      <c r="S59" s="22"/>
      <c r="U59" s="22"/>
      <c r="W59" s="22"/>
      <c r="Y59" s="22"/>
      <c r="AA59" s="22"/>
      <c r="AC59" s="22"/>
      <c r="AE59" s="22"/>
      <c r="AG59" s="22"/>
      <c r="AQ59" s="78"/>
    </row>
    <row r="60" spans="2:43" s="29" customFormat="1" x14ac:dyDescent="0.3">
      <c r="B60" s="66"/>
      <c r="C60" s="22"/>
      <c r="D60" s="22"/>
      <c r="E60" s="115"/>
      <c r="G60" s="22"/>
      <c r="K60" s="22"/>
      <c r="M60" s="22"/>
      <c r="O60" s="22"/>
      <c r="Q60" s="22"/>
      <c r="S60" s="22"/>
      <c r="U60" s="22"/>
      <c r="W60" s="22"/>
      <c r="Y60" s="22"/>
      <c r="AA60" s="22"/>
      <c r="AC60" s="22"/>
      <c r="AE60" s="22"/>
      <c r="AG60" s="22"/>
      <c r="AQ60" s="78"/>
    </row>
    <row r="61" spans="2:43" s="29" customFormat="1" x14ac:dyDescent="0.3">
      <c r="B61" s="66"/>
      <c r="C61" s="22"/>
      <c r="D61" s="22"/>
      <c r="E61" s="115"/>
      <c r="G61" s="22"/>
      <c r="K61" s="22"/>
      <c r="M61" s="22"/>
      <c r="O61" s="22"/>
      <c r="Q61" s="22"/>
      <c r="S61" s="22"/>
      <c r="U61" s="22"/>
      <c r="W61" s="22"/>
      <c r="Y61" s="22"/>
      <c r="AA61" s="22"/>
      <c r="AC61" s="22"/>
      <c r="AE61" s="22"/>
      <c r="AG61" s="22"/>
      <c r="AQ61" s="78"/>
    </row>
    <row r="62" spans="2:43" s="29" customFormat="1" x14ac:dyDescent="0.3">
      <c r="B62" s="66"/>
      <c r="C62" s="22"/>
      <c r="D62" s="22"/>
      <c r="E62" s="115"/>
      <c r="G62" s="22"/>
      <c r="K62" s="22"/>
      <c r="M62" s="22"/>
      <c r="O62" s="22"/>
      <c r="Q62" s="22"/>
      <c r="S62" s="22"/>
      <c r="U62" s="22"/>
      <c r="W62" s="22"/>
      <c r="Y62" s="22"/>
      <c r="AA62" s="22"/>
      <c r="AC62" s="22"/>
      <c r="AE62" s="22"/>
      <c r="AG62" s="22"/>
      <c r="AQ62" s="78"/>
    </row>
    <row r="63" spans="2:43" s="29" customFormat="1" x14ac:dyDescent="0.3">
      <c r="B63" s="66"/>
      <c r="C63" s="22"/>
      <c r="D63" s="22"/>
      <c r="E63" s="115"/>
      <c r="G63" s="22"/>
      <c r="K63" s="22"/>
      <c r="M63" s="22"/>
      <c r="O63" s="22"/>
      <c r="Q63" s="22"/>
      <c r="S63" s="22"/>
      <c r="U63" s="22"/>
      <c r="W63" s="22"/>
      <c r="Y63" s="22"/>
      <c r="AA63" s="22"/>
      <c r="AC63" s="22"/>
      <c r="AE63" s="22"/>
      <c r="AG63" s="22"/>
      <c r="AQ63" s="78"/>
    </row>
    <row r="64" spans="2:43" s="29" customFormat="1" x14ac:dyDescent="0.3">
      <c r="B64" s="66"/>
      <c r="C64" s="22"/>
      <c r="D64" s="22"/>
      <c r="E64" s="114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Q64" s="78"/>
    </row>
    <row r="65" spans="2:43" s="29" customFormat="1" x14ac:dyDescent="0.3">
      <c r="B65" s="66"/>
      <c r="C65" s="22"/>
      <c r="D65" s="22"/>
      <c r="E65" s="114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Q65" s="78"/>
    </row>
    <row r="66" spans="2:43" s="29" customFormat="1" x14ac:dyDescent="0.3">
      <c r="B66" s="66"/>
      <c r="C66" s="22"/>
      <c r="D66" s="22"/>
      <c r="E66" s="114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Q66" s="78"/>
    </row>
    <row r="67" spans="2:43" s="29" customFormat="1" x14ac:dyDescent="0.3">
      <c r="B67" s="66"/>
      <c r="C67" s="22"/>
      <c r="D67" s="22"/>
      <c r="E67" s="114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Q67" s="78"/>
    </row>
    <row r="68" spans="2:43" s="29" customFormat="1" x14ac:dyDescent="0.3">
      <c r="B68" s="66"/>
      <c r="C68" s="22"/>
      <c r="D68" s="22"/>
      <c r="E68" s="114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Q68" s="78"/>
    </row>
    <row r="69" spans="2:43" s="29" customFormat="1" x14ac:dyDescent="0.3">
      <c r="B69" s="66"/>
      <c r="C69" s="22"/>
      <c r="D69" s="22"/>
      <c r="E69" s="114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Q69" s="78"/>
    </row>
    <row r="70" spans="2:43" s="29" customFormat="1" x14ac:dyDescent="0.3">
      <c r="B70" s="66"/>
      <c r="C70" s="22"/>
      <c r="D70" s="22"/>
      <c r="E70" s="114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Q70" s="78"/>
    </row>
    <row r="71" spans="2:43" s="28" customFormat="1" x14ac:dyDescent="0.3">
      <c r="B71" s="68"/>
      <c r="C71" s="27"/>
      <c r="D71" s="27"/>
      <c r="E71" s="116"/>
      <c r="F71" s="22"/>
      <c r="G71" s="27"/>
      <c r="H71" s="27"/>
      <c r="I71" s="22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9"/>
      <c r="AI71" s="29"/>
      <c r="AJ71" s="29"/>
      <c r="AK71" s="29"/>
      <c r="AL71" s="29"/>
      <c r="AM71" s="29"/>
      <c r="AN71" s="29"/>
      <c r="AQ71" s="79"/>
    </row>
    <row r="72" spans="2:43" s="28" customFormat="1" x14ac:dyDescent="0.3">
      <c r="B72" s="68"/>
      <c r="C72" s="27"/>
      <c r="D72" s="27"/>
      <c r="E72" s="116"/>
      <c r="F72" s="22"/>
      <c r="G72" s="27"/>
      <c r="H72" s="27"/>
      <c r="I72" s="22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9"/>
      <c r="AI72" s="29"/>
      <c r="AJ72" s="29"/>
      <c r="AK72" s="29"/>
      <c r="AL72" s="29"/>
      <c r="AM72" s="29"/>
      <c r="AN72" s="29"/>
      <c r="AQ72" s="79"/>
    </row>
    <row r="73" spans="2:43" s="28" customFormat="1" x14ac:dyDescent="0.3">
      <c r="B73" s="68"/>
      <c r="C73" s="27"/>
      <c r="D73" s="27"/>
      <c r="E73" s="116"/>
      <c r="F73" s="22"/>
      <c r="G73" s="27"/>
      <c r="H73" s="27"/>
      <c r="I73" s="22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9"/>
      <c r="AI73" s="29"/>
      <c r="AJ73" s="29"/>
      <c r="AK73" s="29"/>
      <c r="AL73" s="29"/>
      <c r="AM73" s="29"/>
      <c r="AN73" s="29"/>
      <c r="AQ73" s="79"/>
    </row>
    <row r="74" spans="2:43" s="28" customFormat="1" x14ac:dyDescent="0.3">
      <c r="B74" s="68"/>
      <c r="C74" s="27"/>
      <c r="D74" s="27"/>
      <c r="E74" s="116"/>
      <c r="F74" s="22"/>
      <c r="G74" s="27"/>
      <c r="H74" s="27"/>
      <c r="I74" s="22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9"/>
      <c r="AI74" s="29"/>
      <c r="AJ74" s="29"/>
      <c r="AK74" s="29"/>
      <c r="AL74" s="29"/>
      <c r="AM74" s="29"/>
      <c r="AN74" s="29"/>
      <c r="AQ74" s="79"/>
    </row>
    <row r="75" spans="2:43" s="28" customFormat="1" x14ac:dyDescent="0.3">
      <c r="B75" s="68"/>
      <c r="C75" s="27"/>
      <c r="D75" s="27"/>
      <c r="E75" s="116"/>
      <c r="F75" s="22"/>
      <c r="G75" s="27"/>
      <c r="H75" s="27"/>
      <c r="I75" s="22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9"/>
      <c r="AI75" s="29"/>
      <c r="AJ75" s="29"/>
      <c r="AK75" s="29"/>
      <c r="AL75" s="29"/>
      <c r="AM75" s="29"/>
      <c r="AN75" s="29"/>
      <c r="AQ75" s="79"/>
    </row>
    <row r="76" spans="2:43" s="28" customFormat="1" x14ac:dyDescent="0.3">
      <c r="B76" s="68"/>
      <c r="C76" s="27"/>
      <c r="D76" s="27"/>
      <c r="E76" s="116"/>
      <c r="F76" s="22"/>
      <c r="G76" s="27"/>
      <c r="H76" s="27"/>
      <c r="I76" s="22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9"/>
      <c r="AI76" s="29"/>
      <c r="AJ76" s="29"/>
      <c r="AK76" s="29"/>
      <c r="AL76" s="29"/>
      <c r="AM76" s="29"/>
      <c r="AN76" s="29"/>
      <c r="AQ76" s="79"/>
    </row>
    <row r="77" spans="2:43" s="28" customFormat="1" x14ac:dyDescent="0.3">
      <c r="B77" s="68"/>
      <c r="C77" s="27"/>
      <c r="D77" s="27"/>
      <c r="E77" s="116"/>
      <c r="F77" s="22"/>
      <c r="G77" s="27"/>
      <c r="H77" s="27"/>
      <c r="I77" s="22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9"/>
      <c r="AI77" s="29"/>
      <c r="AJ77" s="29"/>
      <c r="AK77" s="29"/>
      <c r="AL77" s="29"/>
      <c r="AM77" s="29"/>
      <c r="AN77" s="29"/>
      <c r="AQ77" s="79"/>
    </row>
    <row r="78" spans="2:43" s="28" customFormat="1" x14ac:dyDescent="0.3">
      <c r="B78" s="68"/>
      <c r="C78" s="27"/>
      <c r="D78" s="27"/>
      <c r="E78" s="116"/>
      <c r="F78" s="22"/>
      <c r="G78" s="27"/>
      <c r="H78" s="27"/>
      <c r="I78" s="22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9"/>
      <c r="AI78" s="29"/>
      <c r="AJ78" s="29"/>
      <c r="AK78" s="29"/>
      <c r="AL78" s="29"/>
      <c r="AM78" s="29"/>
      <c r="AN78" s="29"/>
      <c r="AQ78" s="79"/>
    </row>
    <row r="79" spans="2:43" s="28" customFormat="1" x14ac:dyDescent="0.3">
      <c r="B79" s="68"/>
      <c r="C79" s="27"/>
      <c r="D79" s="27"/>
      <c r="E79" s="116"/>
      <c r="F79" s="22"/>
      <c r="G79" s="27"/>
      <c r="H79" s="27"/>
      <c r="I79" s="22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9"/>
      <c r="AI79" s="29"/>
      <c r="AJ79" s="29"/>
      <c r="AK79" s="29"/>
      <c r="AL79" s="29"/>
      <c r="AM79" s="29"/>
      <c r="AN79" s="29"/>
      <c r="AQ79" s="79"/>
    </row>
    <row r="80" spans="2:43" s="28" customFormat="1" x14ac:dyDescent="0.3">
      <c r="B80" s="68"/>
      <c r="C80" s="27"/>
      <c r="D80" s="27"/>
      <c r="E80" s="116"/>
      <c r="F80" s="22"/>
      <c r="G80" s="27"/>
      <c r="H80" s="27"/>
      <c r="I80" s="22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9"/>
      <c r="AI80" s="29"/>
      <c r="AJ80" s="29"/>
      <c r="AK80" s="29"/>
      <c r="AL80" s="29"/>
      <c r="AM80" s="29"/>
      <c r="AN80" s="29"/>
      <c r="AQ80" s="79"/>
    </row>
    <row r="81" spans="2:43" s="28" customFormat="1" x14ac:dyDescent="0.3">
      <c r="B81" s="68"/>
      <c r="C81" s="27"/>
      <c r="D81" s="27"/>
      <c r="E81" s="116"/>
      <c r="F81" s="22"/>
      <c r="G81" s="27"/>
      <c r="H81" s="27"/>
      <c r="I81" s="22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9"/>
      <c r="AI81" s="29"/>
      <c r="AJ81" s="29"/>
      <c r="AK81" s="29"/>
      <c r="AL81" s="29"/>
      <c r="AM81" s="29"/>
      <c r="AN81" s="29"/>
      <c r="AQ81" s="79"/>
    </row>
    <row r="82" spans="2:43" s="28" customFormat="1" x14ac:dyDescent="0.3">
      <c r="B82" s="68"/>
      <c r="C82" s="27"/>
      <c r="D82" s="27"/>
      <c r="E82" s="116"/>
      <c r="F82" s="22"/>
      <c r="G82" s="27"/>
      <c r="H82" s="27"/>
      <c r="I82" s="22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9"/>
      <c r="AI82" s="29"/>
      <c r="AJ82" s="29"/>
      <c r="AK82" s="29"/>
      <c r="AL82" s="29"/>
      <c r="AM82" s="29"/>
      <c r="AN82" s="29"/>
      <c r="AQ82" s="79"/>
    </row>
    <row r="83" spans="2:43" s="28" customFormat="1" x14ac:dyDescent="0.3">
      <c r="B83" s="68"/>
      <c r="C83" s="27"/>
      <c r="D83" s="27"/>
      <c r="E83" s="116"/>
      <c r="F83" s="22"/>
      <c r="G83" s="27"/>
      <c r="H83" s="27"/>
      <c r="I83" s="22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9"/>
      <c r="AI83" s="29"/>
      <c r="AJ83" s="29"/>
      <c r="AK83" s="29"/>
      <c r="AL83" s="29"/>
      <c r="AM83" s="29"/>
      <c r="AN83" s="29"/>
      <c r="AQ83" s="79"/>
    </row>
    <row r="84" spans="2:43" s="28" customFormat="1" x14ac:dyDescent="0.3">
      <c r="B84" s="68"/>
      <c r="C84" s="27"/>
      <c r="D84" s="27"/>
      <c r="E84" s="116"/>
      <c r="F84" s="22"/>
      <c r="G84" s="27"/>
      <c r="H84" s="27"/>
      <c r="I84" s="22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9"/>
      <c r="AI84" s="29"/>
      <c r="AJ84" s="29"/>
      <c r="AK84" s="29"/>
      <c r="AL84" s="29"/>
      <c r="AM84" s="29"/>
      <c r="AN84" s="29"/>
      <c r="AQ84" s="79"/>
    </row>
    <row r="85" spans="2:43" s="28" customFormat="1" x14ac:dyDescent="0.3">
      <c r="B85" s="68"/>
      <c r="C85" s="27"/>
      <c r="D85" s="27"/>
      <c r="E85" s="116"/>
      <c r="F85" s="22"/>
      <c r="G85" s="27"/>
      <c r="H85" s="27"/>
      <c r="I85" s="22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9"/>
      <c r="AI85" s="29"/>
      <c r="AJ85" s="29"/>
      <c r="AK85" s="29"/>
      <c r="AL85" s="29"/>
      <c r="AM85" s="29"/>
      <c r="AN85" s="29"/>
      <c r="AQ85" s="79"/>
    </row>
    <row r="86" spans="2:43" s="28" customFormat="1" x14ac:dyDescent="0.3">
      <c r="B86" s="68"/>
      <c r="C86" s="27"/>
      <c r="D86" s="27"/>
      <c r="E86" s="116"/>
      <c r="F86" s="22"/>
      <c r="G86" s="27"/>
      <c r="H86" s="27"/>
      <c r="I86" s="22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9"/>
      <c r="AI86" s="29"/>
      <c r="AJ86" s="29"/>
      <c r="AK86" s="29"/>
      <c r="AL86" s="29"/>
      <c r="AM86" s="29"/>
      <c r="AN86" s="29"/>
      <c r="AQ86" s="79"/>
    </row>
    <row r="87" spans="2:43" s="28" customFormat="1" x14ac:dyDescent="0.3">
      <c r="B87" s="68"/>
      <c r="C87" s="27"/>
      <c r="D87" s="27"/>
      <c r="E87" s="116"/>
      <c r="F87" s="22"/>
      <c r="G87" s="27"/>
      <c r="H87" s="27"/>
      <c r="I87" s="22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9"/>
      <c r="AI87" s="29"/>
      <c r="AJ87" s="29"/>
      <c r="AK87" s="29"/>
      <c r="AL87" s="29"/>
      <c r="AM87" s="29"/>
      <c r="AN87" s="29"/>
      <c r="AQ87" s="79"/>
    </row>
    <row r="88" spans="2:43" s="28" customFormat="1" x14ac:dyDescent="0.3">
      <c r="B88" s="68"/>
      <c r="C88" s="27"/>
      <c r="D88" s="27"/>
      <c r="E88" s="116"/>
      <c r="F88" s="22"/>
      <c r="G88" s="27"/>
      <c r="H88" s="27"/>
      <c r="I88" s="22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9"/>
      <c r="AI88" s="29"/>
      <c r="AJ88" s="29"/>
      <c r="AK88" s="29"/>
      <c r="AL88" s="29"/>
      <c r="AM88" s="29"/>
      <c r="AN88" s="29"/>
      <c r="AQ88" s="79"/>
    </row>
    <row r="89" spans="2:43" s="28" customFormat="1" x14ac:dyDescent="0.3">
      <c r="B89" s="68"/>
      <c r="C89" s="27"/>
      <c r="D89" s="27"/>
      <c r="E89" s="116"/>
      <c r="F89" s="22"/>
      <c r="G89" s="27"/>
      <c r="H89" s="27"/>
      <c r="I89" s="22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9"/>
      <c r="AI89" s="29"/>
      <c r="AJ89" s="29"/>
      <c r="AK89" s="29"/>
      <c r="AL89" s="29"/>
      <c r="AM89" s="29"/>
      <c r="AN89" s="29"/>
      <c r="AQ89" s="79"/>
    </row>
    <row r="90" spans="2:43" s="28" customFormat="1" x14ac:dyDescent="0.3">
      <c r="B90" s="68"/>
      <c r="C90" s="27"/>
      <c r="D90" s="27"/>
      <c r="E90" s="116"/>
      <c r="F90" s="22"/>
      <c r="G90" s="27"/>
      <c r="H90" s="27"/>
      <c r="I90" s="22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9"/>
      <c r="AI90" s="29"/>
      <c r="AJ90" s="29"/>
      <c r="AK90" s="29"/>
      <c r="AL90" s="29"/>
      <c r="AM90" s="29"/>
      <c r="AN90" s="29"/>
      <c r="AQ90" s="79"/>
    </row>
    <row r="91" spans="2:43" s="28" customFormat="1" x14ac:dyDescent="0.3">
      <c r="B91" s="68"/>
      <c r="C91" s="27"/>
      <c r="D91" s="27"/>
      <c r="E91" s="116"/>
      <c r="F91" s="22"/>
      <c r="G91" s="27"/>
      <c r="H91" s="27"/>
      <c r="I91" s="22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9"/>
      <c r="AI91" s="29"/>
      <c r="AJ91" s="29"/>
      <c r="AK91" s="29"/>
      <c r="AL91" s="29"/>
      <c r="AM91" s="29"/>
      <c r="AN91" s="29"/>
      <c r="AQ91" s="79"/>
    </row>
    <row r="92" spans="2:43" s="28" customFormat="1" x14ac:dyDescent="0.3">
      <c r="B92" s="68"/>
      <c r="C92" s="27"/>
      <c r="D92" s="27"/>
      <c r="E92" s="116"/>
      <c r="F92" s="22"/>
      <c r="G92" s="27"/>
      <c r="H92" s="27"/>
      <c r="I92" s="22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9"/>
      <c r="AI92" s="29"/>
      <c r="AJ92" s="29"/>
      <c r="AK92" s="29"/>
      <c r="AL92" s="29"/>
      <c r="AM92" s="29"/>
      <c r="AN92" s="29"/>
      <c r="AQ92" s="79"/>
    </row>
    <row r="93" spans="2:43" s="28" customFormat="1" x14ac:dyDescent="0.3">
      <c r="B93" s="68"/>
      <c r="C93" s="27"/>
      <c r="D93" s="27"/>
      <c r="E93" s="116"/>
      <c r="F93" s="22"/>
      <c r="G93" s="27"/>
      <c r="H93" s="27"/>
      <c r="I93" s="22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9"/>
      <c r="AI93" s="29"/>
      <c r="AJ93" s="29"/>
      <c r="AK93" s="29"/>
      <c r="AL93" s="29"/>
      <c r="AM93" s="29"/>
      <c r="AN93" s="29"/>
      <c r="AQ93" s="79"/>
    </row>
    <row r="94" spans="2:43" s="28" customFormat="1" x14ac:dyDescent="0.3">
      <c r="B94" s="68"/>
      <c r="C94" s="27"/>
      <c r="D94" s="27"/>
      <c r="E94" s="116"/>
      <c r="F94" s="22"/>
      <c r="G94" s="27"/>
      <c r="H94" s="27"/>
      <c r="I94" s="22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9"/>
      <c r="AI94" s="29"/>
      <c r="AJ94" s="29"/>
      <c r="AK94" s="29"/>
      <c r="AL94" s="29"/>
      <c r="AM94" s="29"/>
      <c r="AN94" s="29"/>
      <c r="AQ94" s="79"/>
    </row>
    <row r="95" spans="2:43" s="28" customFormat="1" x14ac:dyDescent="0.3">
      <c r="B95" s="68"/>
      <c r="C95" s="27"/>
      <c r="D95" s="27"/>
      <c r="E95" s="116"/>
      <c r="F95" s="22"/>
      <c r="G95" s="27"/>
      <c r="H95" s="27"/>
      <c r="I95" s="22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9"/>
      <c r="AI95" s="29"/>
      <c r="AJ95" s="29"/>
      <c r="AK95" s="29"/>
      <c r="AL95" s="29"/>
      <c r="AM95" s="29"/>
      <c r="AN95" s="29"/>
      <c r="AQ95" s="79"/>
    </row>
    <row r="96" spans="2:43" s="28" customFormat="1" x14ac:dyDescent="0.3">
      <c r="B96" s="68"/>
      <c r="C96" s="27"/>
      <c r="D96" s="27"/>
      <c r="E96" s="116"/>
      <c r="F96" s="22"/>
      <c r="G96" s="27"/>
      <c r="H96" s="27"/>
      <c r="I96" s="22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9"/>
      <c r="AI96" s="29"/>
      <c r="AJ96" s="29"/>
      <c r="AK96" s="29"/>
      <c r="AL96" s="29"/>
      <c r="AM96" s="29"/>
      <c r="AN96" s="29"/>
      <c r="AQ96" s="79"/>
    </row>
    <row r="97" spans="2:43" s="28" customFormat="1" x14ac:dyDescent="0.3">
      <c r="B97" s="68"/>
      <c r="C97" s="27"/>
      <c r="D97" s="27"/>
      <c r="E97" s="116"/>
      <c r="F97" s="22"/>
      <c r="G97" s="27"/>
      <c r="H97" s="27"/>
      <c r="I97" s="22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9"/>
      <c r="AI97" s="29"/>
      <c r="AJ97" s="29"/>
      <c r="AK97" s="29"/>
      <c r="AL97" s="29"/>
      <c r="AM97" s="29"/>
      <c r="AN97" s="29"/>
      <c r="AQ97" s="79"/>
    </row>
    <row r="98" spans="2:43" s="28" customFormat="1" x14ac:dyDescent="0.3">
      <c r="B98" s="68"/>
      <c r="C98" s="27"/>
      <c r="D98" s="27"/>
      <c r="E98" s="116"/>
      <c r="F98" s="22"/>
      <c r="G98" s="27"/>
      <c r="H98" s="27"/>
      <c r="I98" s="22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9"/>
      <c r="AI98" s="29"/>
      <c r="AJ98" s="29"/>
      <c r="AK98" s="29"/>
      <c r="AL98" s="29"/>
      <c r="AM98" s="29"/>
      <c r="AN98" s="29"/>
      <c r="AQ98" s="79"/>
    </row>
    <row r="99" spans="2:43" s="28" customFormat="1" x14ac:dyDescent="0.3">
      <c r="B99" s="68"/>
      <c r="C99" s="27"/>
      <c r="D99" s="27"/>
      <c r="E99" s="116"/>
      <c r="F99" s="22"/>
      <c r="G99" s="27"/>
      <c r="H99" s="27"/>
      <c r="I99" s="22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9"/>
      <c r="AI99" s="29"/>
      <c r="AJ99" s="29"/>
      <c r="AK99" s="29"/>
      <c r="AL99" s="29"/>
      <c r="AM99" s="29"/>
      <c r="AN99" s="29"/>
      <c r="AQ99" s="79"/>
    </row>
    <row r="100" spans="2:43" s="28" customFormat="1" x14ac:dyDescent="0.3">
      <c r="B100" s="68"/>
      <c r="C100" s="27"/>
      <c r="D100" s="27"/>
      <c r="E100" s="116"/>
      <c r="F100" s="22"/>
      <c r="G100" s="27"/>
      <c r="H100" s="27"/>
      <c r="I100" s="22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9"/>
      <c r="AI100" s="29"/>
      <c r="AJ100" s="29"/>
      <c r="AK100" s="29"/>
      <c r="AL100" s="29"/>
      <c r="AM100" s="29"/>
      <c r="AN100" s="29"/>
      <c r="AQ100" s="79"/>
    </row>
    <row r="101" spans="2:43" s="28" customFormat="1" x14ac:dyDescent="0.3">
      <c r="B101" s="68"/>
      <c r="C101" s="27"/>
      <c r="D101" s="27"/>
      <c r="E101" s="116"/>
      <c r="F101" s="22"/>
      <c r="G101" s="27"/>
      <c r="H101" s="27"/>
      <c r="I101" s="22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9"/>
      <c r="AI101" s="29"/>
      <c r="AJ101" s="29"/>
      <c r="AK101" s="29"/>
      <c r="AL101" s="29"/>
      <c r="AM101" s="29"/>
      <c r="AN101" s="29"/>
      <c r="AQ101" s="79"/>
    </row>
    <row r="102" spans="2:43" s="28" customFormat="1" x14ac:dyDescent="0.3">
      <c r="B102" s="68"/>
      <c r="C102" s="27"/>
      <c r="D102" s="27"/>
      <c r="E102" s="116"/>
      <c r="F102" s="22"/>
      <c r="G102" s="27"/>
      <c r="H102" s="27"/>
      <c r="I102" s="22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9"/>
      <c r="AI102" s="29"/>
      <c r="AJ102" s="29"/>
      <c r="AK102" s="29"/>
      <c r="AL102" s="29"/>
      <c r="AM102" s="29"/>
      <c r="AN102" s="29"/>
      <c r="AQ102" s="79"/>
    </row>
    <row r="103" spans="2:43" s="28" customFormat="1" x14ac:dyDescent="0.3">
      <c r="B103" s="68"/>
      <c r="C103" s="27"/>
      <c r="D103" s="27"/>
      <c r="E103" s="116"/>
      <c r="F103" s="22"/>
      <c r="G103" s="27"/>
      <c r="H103" s="27"/>
      <c r="I103" s="22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9"/>
      <c r="AI103" s="29"/>
      <c r="AJ103" s="29"/>
      <c r="AK103" s="29"/>
      <c r="AL103" s="29"/>
      <c r="AM103" s="29"/>
      <c r="AN103" s="29"/>
      <c r="AQ103" s="79"/>
    </row>
    <row r="104" spans="2:43" s="28" customFormat="1" x14ac:dyDescent="0.3">
      <c r="B104" s="68"/>
      <c r="C104" s="27"/>
      <c r="D104" s="27"/>
      <c r="E104" s="116"/>
      <c r="F104" s="22"/>
      <c r="G104" s="27"/>
      <c r="H104" s="27"/>
      <c r="I104" s="22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9"/>
      <c r="AI104" s="29"/>
      <c r="AJ104" s="29"/>
      <c r="AK104" s="29"/>
      <c r="AL104" s="29"/>
      <c r="AM104" s="29"/>
      <c r="AN104" s="29"/>
      <c r="AQ104" s="79"/>
    </row>
    <row r="105" spans="2:43" s="28" customFormat="1" x14ac:dyDescent="0.3">
      <c r="B105" s="68"/>
      <c r="C105" s="27"/>
      <c r="D105" s="27"/>
      <c r="E105" s="116"/>
      <c r="F105" s="22"/>
      <c r="G105" s="27"/>
      <c r="H105" s="27"/>
      <c r="I105" s="22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9"/>
      <c r="AI105" s="29"/>
      <c r="AJ105" s="29"/>
      <c r="AK105" s="29"/>
      <c r="AL105" s="29"/>
      <c r="AM105" s="29"/>
      <c r="AN105" s="29"/>
      <c r="AQ105" s="79"/>
    </row>
    <row r="106" spans="2:43" s="28" customFormat="1" x14ac:dyDescent="0.3">
      <c r="B106" s="68"/>
      <c r="C106" s="27"/>
      <c r="D106" s="27"/>
      <c r="E106" s="116"/>
      <c r="F106" s="22"/>
      <c r="G106" s="27"/>
      <c r="H106" s="27"/>
      <c r="I106" s="22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9"/>
      <c r="AI106" s="29"/>
      <c r="AJ106" s="29"/>
      <c r="AK106" s="29"/>
      <c r="AL106" s="29"/>
      <c r="AM106" s="29"/>
      <c r="AN106" s="29"/>
      <c r="AQ106" s="79"/>
    </row>
    <row r="107" spans="2:43" s="28" customFormat="1" x14ac:dyDescent="0.3">
      <c r="B107" s="68"/>
      <c r="C107" s="27"/>
      <c r="D107" s="27"/>
      <c r="E107" s="116"/>
      <c r="F107" s="22"/>
      <c r="G107" s="27"/>
      <c r="H107" s="27"/>
      <c r="I107" s="22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9"/>
      <c r="AI107" s="29"/>
      <c r="AJ107" s="29"/>
      <c r="AK107" s="29"/>
      <c r="AL107" s="29"/>
      <c r="AM107" s="29"/>
      <c r="AN107" s="29"/>
      <c r="AQ107" s="79"/>
    </row>
    <row r="108" spans="2:43" s="28" customFormat="1" x14ac:dyDescent="0.3">
      <c r="B108" s="68"/>
      <c r="C108" s="27"/>
      <c r="D108" s="27"/>
      <c r="E108" s="116"/>
      <c r="F108" s="22"/>
      <c r="G108" s="27"/>
      <c r="H108" s="27"/>
      <c r="I108" s="22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9"/>
      <c r="AI108" s="29"/>
      <c r="AJ108" s="29"/>
      <c r="AK108" s="29"/>
      <c r="AL108" s="29"/>
      <c r="AM108" s="29"/>
      <c r="AN108" s="29"/>
      <c r="AQ108" s="79"/>
    </row>
    <row r="109" spans="2:43" s="28" customFormat="1" x14ac:dyDescent="0.3">
      <c r="B109" s="68"/>
      <c r="C109" s="27"/>
      <c r="D109" s="27"/>
      <c r="E109" s="116"/>
      <c r="F109" s="22"/>
      <c r="G109" s="27"/>
      <c r="H109" s="27"/>
      <c r="I109" s="22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9"/>
      <c r="AI109" s="29"/>
      <c r="AJ109" s="29"/>
      <c r="AK109" s="29"/>
      <c r="AL109" s="29"/>
      <c r="AM109" s="29"/>
      <c r="AN109" s="29"/>
      <c r="AQ109" s="79"/>
    </row>
    <row r="110" spans="2:43" s="28" customFormat="1" x14ac:dyDescent="0.3">
      <c r="B110" s="68"/>
      <c r="C110" s="27"/>
      <c r="D110" s="27"/>
      <c r="E110" s="116"/>
      <c r="F110" s="22"/>
      <c r="G110" s="27"/>
      <c r="H110" s="27"/>
      <c r="I110" s="22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9"/>
      <c r="AI110" s="29"/>
      <c r="AJ110" s="29"/>
      <c r="AK110" s="29"/>
      <c r="AL110" s="29"/>
      <c r="AM110" s="29"/>
      <c r="AN110" s="29"/>
      <c r="AQ110" s="79"/>
    </row>
    <row r="111" spans="2:43" s="28" customFormat="1" x14ac:dyDescent="0.3">
      <c r="B111" s="68"/>
      <c r="C111" s="27"/>
      <c r="D111" s="27"/>
      <c r="E111" s="116"/>
      <c r="F111" s="22"/>
      <c r="G111" s="27"/>
      <c r="H111" s="27"/>
      <c r="I111" s="22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9"/>
      <c r="AI111" s="29"/>
      <c r="AJ111" s="29"/>
      <c r="AK111" s="29"/>
      <c r="AL111" s="29"/>
      <c r="AM111" s="29"/>
      <c r="AN111" s="29"/>
      <c r="AQ111" s="79"/>
    </row>
    <row r="112" spans="2:43" s="28" customFormat="1" x14ac:dyDescent="0.3">
      <c r="B112" s="68"/>
      <c r="C112" s="27"/>
      <c r="D112" s="27"/>
      <c r="E112" s="116"/>
      <c r="F112" s="22"/>
      <c r="G112" s="27"/>
      <c r="H112" s="27"/>
      <c r="I112" s="22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9"/>
      <c r="AI112" s="29"/>
      <c r="AJ112" s="29"/>
      <c r="AK112" s="29"/>
      <c r="AL112" s="29"/>
      <c r="AM112" s="29"/>
      <c r="AN112" s="29"/>
      <c r="AQ112" s="79"/>
    </row>
    <row r="113" spans="2:43" s="28" customFormat="1" x14ac:dyDescent="0.3">
      <c r="B113" s="68"/>
      <c r="C113" s="27"/>
      <c r="D113" s="27"/>
      <c r="E113" s="116"/>
      <c r="F113" s="22"/>
      <c r="G113" s="27"/>
      <c r="H113" s="27"/>
      <c r="I113" s="22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9"/>
      <c r="AI113" s="29"/>
      <c r="AJ113" s="29"/>
      <c r="AK113" s="29"/>
      <c r="AL113" s="29"/>
      <c r="AM113" s="29"/>
      <c r="AN113" s="29"/>
      <c r="AQ113" s="79"/>
    </row>
    <row r="114" spans="2:43" s="28" customFormat="1" x14ac:dyDescent="0.3">
      <c r="B114" s="68"/>
      <c r="C114" s="27"/>
      <c r="D114" s="27"/>
      <c r="E114" s="116"/>
      <c r="F114" s="22"/>
      <c r="G114" s="27"/>
      <c r="H114" s="27"/>
      <c r="I114" s="22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9"/>
      <c r="AI114" s="29"/>
      <c r="AJ114" s="29"/>
      <c r="AK114" s="29"/>
      <c r="AL114" s="29"/>
      <c r="AM114" s="29"/>
      <c r="AN114" s="29"/>
      <c r="AQ114" s="79"/>
    </row>
    <row r="115" spans="2:43" s="28" customFormat="1" x14ac:dyDescent="0.3">
      <c r="B115" s="68"/>
      <c r="C115" s="27"/>
      <c r="D115" s="27"/>
      <c r="E115" s="116"/>
      <c r="F115" s="22"/>
      <c r="G115" s="27"/>
      <c r="H115" s="27"/>
      <c r="I115" s="22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9"/>
      <c r="AI115" s="29"/>
      <c r="AJ115" s="29"/>
      <c r="AK115" s="29"/>
      <c r="AL115" s="29"/>
      <c r="AM115" s="29"/>
      <c r="AN115" s="29"/>
      <c r="AQ115" s="79"/>
    </row>
    <row r="116" spans="2:43" s="28" customFormat="1" x14ac:dyDescent="0.3">
      <c r="B116" s="68"/>
      <c r="C116" s="27"/>
      <c r="D116" s="27"/>
      <c r="E116" s="116"/>
      <c r="F116" s="22"/>
      <c r="G116" s="27"/>
      <c r="H116" s="27"/>
      <c r="I116" s="22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9"/>
      <c r="AI116" s="29"/>
      <c r="AJ116" s="29"/>
      <c r="AK116" s="29"/>
      <c r="AL116" s="29"/>
      <c r="AM116" s="29"/>
      <c r="AN116" s="29"/>
      <c r="AQ116" s="79"/>
    </row>
    <row r="117" spans="2:43" s="28" customFormat="1" x14ac:dyDescent="0.3">
      <c r="B117" s="68"/>
      <c r="C117" s="27"/>
      <c r="D117" s="27"/>
      <c r="E117" s="116"/>
      <c r="F117" s="22"/>
      <c r="G117" s="27"/>
      <c r="H117" s="27"/>
      <c r="I117" s="22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9"/>
      <c r="AI117" s="29"/>
      <c r="AJ117" s="29"/>
      <c r="AK117" s="29"/>
      <c r="AL117" s="29"/>
      <c r="AM117" s="29"/>
      <c r="AN117" s="29"/>
      <c r="AQ117" s="79"/>
    </row>
    <row r="118" spans="2:43" s="28" customFormat="1" x14ac:dyDescent="0.3">
      <c r="B118" s="68"/>
      <c r="C118" s="27"/>
      <c r="D118" s="27"/>
      <c r="E118" s="116"/>
      <c r="F118" s="22"/>
      <c r="G118" s="27"/>
      <c r="H118" s="27"/>
      <c r="I118" s="22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9"/>
      <c r="AI118" s="29"/>
      <c r="AJ118" s="29"/>
      <c r="AK118" s="29"/>
      <c r="AL118" s="29"/>
      <c r="AM118" s="29"/>
      <c r="AN118" s="29"/>
      <c r="AQ118" s="79"/>
    </row>
    <row r="119" spans="2:43" s="28" customFormat="1" x14ac:dyDescent="0.3">
      <c r="B119" s="68"/>
      <c r="C119" s="27"/>
      <c r="D119" s="27"/>
      <c r="E119" s="116"/>
      <c r="F119" s="22"/>
      <c r="G119" s="27"/>
      <c r="H119" s="27"/>
      <c r="I119" s="22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9"/>
      <c r="AI119" s="29"/>
      <c r="AJ119" s="29"/>
      <c r="AK119" s="29"/>
      <c r="AL119" s="29"/>
      <c r="AM119" s="29"/>
      <c r="AN119" s="29"/>
      <c r="AQ119" s="79"/>
    </row>
    <row r="120" spans="2:43" x14ac:dyDescent="0.3">
      <c r="C120" s="1"/>
      <c r="D120" s="1"/>
      <c r="E120" s="117"/>
      <c r="F120" s="22"/>
      <c r="G120" s="1"/>
      <c r="H120" s="2"/>
      <c r="I120" s="2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</row>
    <row r="121" spans="2:43" x14ac:dyDescent="0.3">
      <c r="C121" s="1"/>
      <c r="D121" s="1"/>
      <c r="E121" s="117"/>
      <c r="F121" s="22"/>
      <c r="G121" s="1"/>
      <c r="H121" s="2"/>
      <c r="I121" s="2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</row>
    <row r="122" spans="2:43" x14ac:dyDescent="0.3">
      <c r="C122" s="1"/>
      <c r="D122" s="1"/>
      <c r="E122" s="117"/>
      <c r="F122" s="22"/>
      <c r="G122" s="1"/>
      <c r="H122" s="2"/>
      <c r="I122" s="2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</row>
    <row r="123" spans="2:43" x14ac:dyDescent="0.3">
      <c r="C123" s="1"/>
      <c r="D123" s="1"/>
      <c r="E123" s="117"/>
      <c r="F123" s="22"/>
      <c r="G123" s="1"/>
      <c r="H123" s="2"/>
      <c r="I123" s="2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</row>
    <row r="124" spans="2:43" x14ac:dyDescent="0.3">
      <c r="C124" s="1"/>
      <c r="D124" s="1"/>
      <c r="E124" s="117"/>
      <c r="F124" s="22"/>
      <c r="G124" s="1"/>
      <c r="H124" s="2"/>
      <c r="I124" s="2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</row>
    <row r="125" spans="2:43" x14ac:dyDescent="0.3">
      <c r="C125" s="1"/>
      <c r="D125" s="1"/>
      <c r="E125" s="117"/>
      <c r="F125" s="22"/>
      <c r="G125" s="1"/>
      <c r="H125" s="2"/>
      <c r="I125" s="2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</row>
    <row r="126" spans="2:43" x14ac:dyDescent="0.3">
      <c r="C126" s="1"/>
      <c r="D126" s="1"/>
      <c r="E126" s="117"/>
      <c r="F126" s="22"/>
      <c r="G126" s="1"/>
      <c r="H126" s="2"/>
      <c r="I126" s="2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</row>
    <row r="127" spans="2:43" x14ac:dyDescent="0.3">
      <c r="C127" s="1"/>
      <c r="D127" s="1"/>
      <c r="E127" s="117"/>
      <c r="F127" s="22"/>
      <c r="G127" s="1"/>
      <c r="H127" s="2"/>
      <c r="I127" s="2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</row>
    <row r="128" spans="2:43" x14ac:dyDescent="0.3">
      <c r="C128" s="1"/>
      <c r="D128" s="1"/>
      <c r="E128" s="117"/>
      <c r="F128" s="22"/>
      <c r="G128" s="1"/>
      <c r="H128" s="2"/>
      <c r="I128" s="2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</row>
    <row r="129" spans="3:33" x14ac:dyDescent="0.3">
      <c r="C129" s="1"/>
      <c r="D129" s="1"/>
      <c r="E129" s="117"/>
      <c r="F129" s="22"/>
      <c r="G129" s="1"/>
      <c r="H129" s="2"/>
      <c r="I129" s="2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</row>
    <row r="130" spans="3:33" x14ac:dyDescent="0.3">
      <c r="C130" s="1"/>
      <c r="D130" s="1"/>
      <c r="E130" s="117"/>
      <c r="F130" s="22"/>
      <c r="G130" s="1"/>
      <c r="H130" s="2"/>
      <c r="I130" s="2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</row>
    <row r="131" spans="3:33" x14ac:dyDescent="0.3">
      <c r="C131" s="1"/>
      <c r="D131" s="1"/>
      <c r="E131" s="117"/>
      <c r="F131" s="22"/>
      <c r="G131" s="1"/>
      <c r="H131" s="2"/>
      <c r="I131" s="2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</row>
    <row r="132" spans="3:33" x14ac:dyDescent="0.3">
      <c r="C132" s="1"/>
      <c r="D132" s="1"/>
      <c r="E132" s="117"/>
      <c r="F132" s="22"/>
      <c r="G132" s="1"/>
      <c r="H132" s="2"/>
      <c r="I132" s="2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</row>
    <row r="133" spans="3:33" x14ac:dyDescent="0.3">
      <c r="C133" s="1"/>
      <c r="D133" s="1"/>
      <c r="E133" s="117"/>
      <c r="F133" s="22"/>
      <c r="G133" s="1"/>
      <c r="H133" s="2"/>
      <c r="I133" s="2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</row>
    <row r="134" spans="3:33" x14ac:dyDescent="0.3">
      <c r="C134" s="1"/>
      <c r="D134" s="1"/>
      <c r="E134" s="117"/>
      <c r="F134" s="22"/>
      <c r="G134" s="1"/>
      <c r="H134" s="2"/>
      <c r="I134" s="2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</row>
    <row r="135" spans="3:33" x14ac:dyDescent="0.3">
      <c r="C135" s="1"/>
      <c r="D135" s="1"/>
      <c r="E135" s="117"/>
      <c r="F135" s="22"/>
      <c r="G135" s="1"/>
      <c r="H135" s="2"/>
      <c r="I135" s="2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</row>
    <row r="136" spans="3:33" x14ac:dyDescent="0.3">
      <c r="C136" s="1"/>
      <c r="D136" s="1"/>
      <c r="E136" s="117"/>
      <c r="F136" s="22"/>
      <c r="G136" s="1"/>
      <c r="H136" s="2"/>
      <c r="I136" s="2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</row>
    <row r="137" spans="3:33" x14ac:dyDescent="0.3">
      <c r="C137" s="1"/>
      <c r="D137" s="1"/>
      <c r="E137" s="117"/>
      <c r="F137" s="22"/>
      <c r="G137" s="1"/>
      <c r="H137" s="2"/>
      <c r="I137" s="2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</row>
    <row r="138" spans="3:33" x14ac:dyDescent="0.3">
      <c r="C138" s="1"/>
      <c r="D138" s="1"/>
      <c r="E138" s="117"/>
      <c r="F138" s="22"/>
      <c r="G138" s="1"/>
      <c r="H138" s="2"/>
      <c r="I138" s="2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</row>
    <row r="139" spans="3:33" x14ac:dyDescent="0.3">
      <c r="C139" s="1"/>
      <c r="D139" s="1"/>
      <c r="E139" s="117"/>
      <c r="F139" s="22"/>
      <c r="G139" s="1"/>
      <c r="H139" s="2"/>
      <c r="I139" s="2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</row>
    <row r="140" spans="3:33" x14ac:dyDescent="0.3">
      <c r="C140" s="1"/>
      <c r="D140" s="1"/>
      <c r="E140" s="117"/>
      <c r="F140" s="22"/>
      <c r="G140" s="1"/>
      <c r="H140" s="2"/>
      <c r="I140" s="2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</row>
    <row r="141" spans="3:33" x14ac:dyDescent="0.3">
      <c r="C141" s="1"/>
      <c r="D141" s="1"/>
      <c r="E141" s="117"/>
      <c r="F141" s="22"/>
      <c r="G141" s="1"/>
      <c r="H141" s="2"/>
      <c r="I141" s="2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</row>
    <row r="142" spans="3:33" x14ac:dyDescent="0.3">
      <c r="C142" s="1"/>
      <c r="D142" s="1"/>
      <c r="E142" s="117"/>
      <c r="F142" s="22"/>
      <c r="G142" s="1"/>
      <c r="H142" s="2"/>
      <c r="I142" s="2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</row>
    <row r="143" spans="3:33" x14ac:dyDescent="0.3">
      <c r="C143" s="1"/>
      <c r="D143" s="1"/>
      <c r="E143" s="117"/>
      <c r="F143" s="22"/>
      <c r="G143" s="1"/>
      <c r="H143" s="2"/>
      <c r="I143" s="2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</row>
    <row r="144" spans="3:33" x14ac:dyDescent="0.3">
      <c r="C144" s="1"/>
      <c r="D144" s="1"/>
      <c r="E144" s="117"/>
      <c r="F144" s="22"/>
      <c r="G144" s="1"/>
      <c r="H144" s="2"/>
      <c r="I144" s="2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</row>
    <row r="145" spans="3:33" x14ac:dyDescent="0.3">
      <c r="C145" s="1"/>
      <c r="D145" s="1"/>
      <c r="E145" s="117"/>
      <c r="F145" s="22"/>
      <c r="G145" s="1"/>
      <c r="H145" s="2"/>
      <c r="I145" s="2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</row>
    <row r="146" spans="3:33" x14ac:dyDescent="0.3">
      <c r="C146" s="1"/>
      <c r="D146" s="1"/>
      <c r="E146" s="117"/>
      <c r="F146" s="22"/>
      <c r="G146" s="1"/>
      <c r="H146" s="2"/>
      <c r="I146" s="2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</row>
    <row r="147" spans="3:33" x14ac:dyDescent="0.3">
      <c r="C147" s="1"/>
      <c r="D147" s="1"/>
      <c r="E147" s="117"/>
      <c r="F147" s="22"/>
      <c r="G147" s="1"/>
      <c r="H147" s="2"/>
      <c r="I147" s="2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</row>
    <row r="148" spans="3:33" x14ac:dyDescent="0.3">
      <c r="C148" s="1"/>
      <c r="D148" s="1"/>
      <c r="E148" s="117"/>
      <c r="F148" s="22"/>
      <c r="G148" s="1"/>
      <c r="H148" s="2"/>
      <c r="I148" s="2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</row>
    <row r="149" spans="3:33" x14ac:dyDescent="0.3">
      <c r="C149" s="1"/>
      <c r="D149" s="1"/>
      <c r="E149" s="117"/>
      <c r="F149" s="22"/>
      <c r="G149" s="1"/>
      <c r="H149" s="2"/>
      <c r="I149" s="2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</row>
    <row r="150" spans="3:33" x14ac:dyDescent="0.3">
      <c r="C150" s="1"/>
      <c r="D150" s="1"/>
      <c r="E150" s="117"/>
      <c r="F150" s="22"/>
      <c r="G150" s="1"/>
      <c r="H150" s="2"/>
      <c r="I150" s="2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</row>
    <row r="151" spans="3:33" x14ac:dyDescent="0.3">
      <c r="C151" s="1"/>
      <c r="D151" s="1"/>
      <c r="E151" s="117"/>
      <c r="F151" s="22"/>
      <c r="G151" s="1"/>
      <c r="H151" s="2"/>
      <c r="I151" s="2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</row>
    <row r="152" spans="3:33" x14ac:dyDescent="0.3">
      <c r="C152" s="1"/>
      <c r="D152" s="1"/>
      <c r="E152" s="117"/>
      <c r="F152" s="22"/>
      <c r="G152" s="1"/>
      <c r="H152" s="2"/>
      <c r="I152" s="2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</row>
    <row r="153" spans="3:33" x14ac:dyDescent="0.3">
      <c r="C153" s="1"/>
      <c r="D153" s="1"/>
      <c r="E153" s="117"/>
      <c r="F153" s="22"/>
      <c r="G153" s="1"/>
      <c r="H153" s="2"/>
      <c r="I153" s="2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</row>
    <row r="154" spans="3:33" x14ac:dyDescent="0.3">
      <c r="C154" s="1"/>
      <c r="D154" s="1"/>
      <c r="E154" s="117"/>
      <c r="F154" s="22"/>
      <c r="G154" s="1"/>
      <c r="H154" s="2"/>
      <c r="I154" s="2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</row>
    <row r="155" spans="3:33" x14ac:dyDescent="0.3">
      <c r="C155" s="1"/>
      <c r="D155" s="1"/>
      <c r="E155" s="117"/>
      <c r="F155" s="22"/>
      <c r="G155" s="1"/>
      <c r="H155" s="2"/>
      <c r="I155" s="2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</row>
    <row r="156" spans="3:33" x14ac:dyDescent="0.3">
      <c r="C156" s="1"/>
      <c r="D156" s="1"/>
      <c r="E156" s="117"/>
      <c r="F156" s="22"/>
      <c r="G156" s="1"/>
      <c r="H156" s="2"/>
      <c r="I156" s="2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</row>
    <row r="157" spans="3:33" x14ac:dyDescent="0.3">
      <c r="C157" s="1"/>
      <c r="D157" s="1"/>
      <c r="E157" s="117"/>
      <c r="F157" s="22"/>
      <c r="G157" s="1"/>
      <c r="H157" s="2"/>
      <c r="I157" s="2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</row>
    <row r="158" spans="3:33" x14ac:dyDescent="0.3">
      <c r="C158" s="1"/>
      <c r="D158" s="1"/>
      <c r="E158" s="117"/>
      <c r="F158" s="22"/>
      <c r="G158" s="1"/>
      <c r="H158" s="2"/>
      <c r="I158" s="2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</row>
    <row r="159" spans="3:33" x14ac:dyDescent="0.3">
      <c r="C159" s="1"/>
      <c r="D159" s="1"/>
      <c r="E159" s="117"/>
      <c r="F159" s="22"/>
      <c r="G159" s="1"/>
      <c r="H159" s="2"/>
      <c r="I159" s="2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</row>
    <row r="160" spans="3:33" x14ac:dyDescent="0.3">
      <c r="C160" s="1"/>
      <c r="D160" s="1"/>
      <c r="E160" s="117"/>
      <c r="F160" s="22"/>
      <c r="G160" s="1"/>
      <c r="H160" s="2"/>
      <c r="I160" s="2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</row>
    <row r="161" spans="3:33" x14ac:dyDescent="0.3">
      <c r="C161" s="1"/>
      <c r="D161" s="1"/>
      <c r="E161" s="117"/>
      <c r="F161" s="22"/>
      <c r="G161" s="1"/>
      <c r="H161" s="2"/>
      <c r="I161" s="2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</row>
    <row r="162" spans="3:33" x14ac:dyDescent="0.3">
      <c r="C162" s="1"/>
      <c r="D162" s="1"/>
      <c r="E162" s="117"/>
      <c r="F162" s="22"/>
      <c r="G162" s="1"/>
      <c r="H162" s="2"/>
      <c r="I162" s="2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</row>
    <row r="163" spans="3:33" x14ac:dyDescent="0.3">
      <c r="C163" s="1"/>
      <c r="D163" s="1"/>
      <c r="E163" s="117"/>
      <c r="F163" s="22"/>
      <c r="G163" s="1"/>
      <c r="H163" s="2"/>
      <c r="I163" s="2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</row>
    <row r="164" spans="3:33" x14ac:dyDescent="0.3">
      <c r="C164" s="1"/>
      <c r="D164" s="1"/>
      <c r="E164" s="117"/>
      <c r="F164" s="22"/>
      <c r="G164" s="1"/>
      <c r="H164" s="2"/>
      <c r="I164" s="2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</row>
    <row r="165" spans="3:33" x14ac:dyDescent="0.3">
      <c r="C165" s="1"/>
      <c r="D165" s="1"/>
      <c r="E165" s="117"/>
      <c r="F165" s="22"/>
      <c r="G165" s="1"/>
      <c r="H165" s="2"/>
      <c r="I165" s="2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</row>
    <row r="166" spans="3:33" x14ac:dyDescent="0.3">
      <c r="C166" s="1"/>
      <c r="D166" s="1"/>
      <c r="E166" s="117"/>
      <c r="F166" s="22"/>
      <c r="G166" s="1"/>
      <c r="H166" s="2"/>
      <c r="I166" s="2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</row>
    <row r="167" spans="3:33" x14ac:dyDescent="0.3">
      <c r="C167" s="1"/>
      <c r="D167" s="1"/>
      <c r="E167" s="117"/>
      <c r="F167" s="22"/>
      <c r="G167" s="1"/>
      <c r="H167" s="2"/>
      <c r="I167" s="2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</row>
    <row r="168" spans="3:33" x14ac:dyDescent="0.3">
      <c r="C168" s="1"/>
      <c r="D168" s="1"/>
      <c r="E168" s="117"/>
      <c r="F168" s="22"/>
      <c r="G168" s="1"/>
      <c r="H168" s="2"/>
      <c r="I168" s="2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</row>
    <row r="169" spans="3:33" x14ac:dyDescent="0.3">
      <c r="C169" s="1"/>
      <c r="D169" s="1"/>
      <c r="E169" s="117"/>
      <c r="F169" s="22"/>
      <c r="G169" s="1"/>
      <c r="H169" s="2"/>
      <c r="I169" s="2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</row>
    <row r="170" spans="3:33" x14ac:dyDescent="0.3">
      <c r="C170" s="1"/>
      <c r="D170" s="1"/>
      <c r="E170" s="117"/>
      <c r="F170" s="22"/>
      <c r="G170" s="1"/>
      <c r="H170" s="2"/>
      <c r="I170" s="2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</row>
  </sheetData>
  <sheetProtection algorithmName="SHA-512" hashValue="/ZnKkqKL96Arw09Zxhyl9EQCXReymWCOklXBZNYdGfxr4rwLG8UhiY7YVhLaRO/i0og/CzzUj9CLLu73EVSW+A==" saltValue="Ru82+TkTBJealogwX8Uccw==" spinCount="100000" sheet="1" objects="1" scenarios="1"/>
  <pageMargins left="0.70866141732283472" right="0.70866141732283472" top="0.74803149606299213" bottom="0.74803149606299213" header="0.31496062992125984" footer="0.31496062992125984"/>
  <pageSetup paperSize="8" scale="40" fitToWidth="0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Option Button 14">
              <controlPr defaultSize="0" autoFill="0" autoLine="0" autoPict="0" altText="0,60">
                <anchor moveWithCells="1">
                  <from>
                    <xdr:col>4</xdr:col>
                    <xdr:colOff>76200</xdr:colOff>
                    <xdr:row>12</xdr:row>
                    <xdr:rowOff>57150</xdr:rowOff>
                  </from>
                  <to>
                    <xdr:col>4</xdr:col>
                    <xdr:colOff>619125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Option Button 15">
              <controlPr locked="0" defaultSize="0" autoFill="0" autoLine="0" autoPict="0">
                <anchor moveWithCells="1">
                  <from>
                    <xdr:col>4</xdr:col>
                    <xdr:colOff>85725</xdr:colOff>
                    <xdr:row>14</xdr:row>
                    <xdr:rowOff>47625</xdr:rowOff>
                  </from>
                  <to>
                    <xdr:col>4</xdr:col>
                    <xdr:colOff>723900</xdr:colOff>
                    <xdr:row>14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Option Button 16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16</xdr:row>
                    <xdr:rowOff>47625</xdr:rowOff>
                  </from>
                  <to>
                    <xdr:col>4</xdr:col>
                    <xdr:colOff>647700</xdr:colOff>
                    <xdr:row>16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Option Button 21">
              <controlPr defaultSize="0" autoFill="0" autoLine="0" autoPict="0" altText="0,80">
                <anchor moveWithCells="1">
                  <from>
                    <xdr:col>4</xdr:col>
                    <xdr:colOff>76200</xdr:colOff>
                    <xdr:row>13</xdr:row>
                    <xdr:rowOff>57150</xdr:rowOff>
                  </from>
                  <to>
                    <xdr:col>4</xdr:col>
                    <xdr:colOff>733425</xdr:colOff>
                    <xdr:row>13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Option Button 38">
              <controlPr locked="0" defaultSize="0" autoFill="0" autoLine="0" autoPict="0">
                <anchor moveWithCells="1">
                  <from>
                    <xdr:col>4</xdr:col>
                    <xdr:colOff>66675</xdr:colOff>
                    <xdr:row>19</xdr:row>
                    <xdr:rowOff>304800</xdr:rowOff>
                  </from>
                  <to>
                    <xdr:col>4</xdr:col>
                    <xdr:colOff>866775</xdr:colOff>
                    <xdr:row>19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9" name="Option Button 41">
              <controlPr locked="0" defaultSize="0" autoFill="0" autoLine="0" autoPict="0">
                <anchor moveWithCells="1">
                  <from>
                    <xdr:col>4</xdr:col>
                    <xdr:colOff>57150</xdr:colOff>
                    <xdr:row>18</xdr:row>
                    <xdr:rowOff>38100</xdr:rowOff>
                  </from>
                  <to>
                    <xdr:col>4</xdr:col>
                    <xdr:colOff>781050</xdr:colOff>
                    <xdr:row>18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0" name="Option Button 49">
              <controlPr locked="0" defaultSize="0" autoFill="0" autoLine="0" autoPict="0">
                <anchor moveWithCells="1">
                  <from>
                    <xdr:col>4</xdr:col>
                    <xdr:colOff>66675</xdr:colOff>
                    <xdr:row>15</xdr:row>
                    <xdr:rowOff>66675</xdr:rowOff>
                  </from>
                  <to>
                    <xdr:col>4</xdr:col>
                    <xdr:colOff>695325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1" name="Option Button 51">
              <controlPr locked="0" defaultSize="0" autoFill="0" autoLine="0" autoPict="0">
                <anchor moveWithCells="1">
                  <from>
                    <xdr:col>4</xdr:col>
                    <xdr:colOff>85725</xdr:colOff>
                    <xdr:row>17</xdr:row>
                    <xdr:rowOff>171450</xdr:rowOff>
                  </from>
                  <to>
                    <xdr:col>4</xdr:col>
                    <xdr:colOff>1000125</xdr:colOff>
                    <xdr:row>17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2" name="Group Box 52">
              <controlPr locked="0" defaultSize="0" autoFill="0" autoPict="0">
                <anchor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4</xdr:col>
                    <xdr:colOff>1638300</xdr:colOff>
                    <xdr:row>17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3" name="Option Button 60">
              <controlPr locked="0" defaultSize="0" autoFill="0" autoLine="0" autoPict="0">
                <anchor moveWithCells="1">
                  <from>
                    <xdr:col>4</xdr:col>
                    <xdr:colOff>771525</xdr:colOff>
                    <xdr:row>18</xdr:row>
                    <xdr:rowOff>133350</xdr:rowOff>
                  </from>
                  <to>
                    <xdr:col>5</xdr:col>
                    <xdr:colOff>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4" name="Option Button 61">
              <controlPr locked="0" defaultSize="0" autoFill="0" autoLine="0" autoPict="0">
                <anchor moveWithCells="1">
                  <from>
                    <xdr:col>4</xdr:col>
                    <xdr:colOff>781050</xdr:colOff>
                    <xdr:row>19</xdr:row>
                    <xdr:rowOff>485775</xdr:rowOff>
                  </from>
                  <to>
                    <xdr:col>5</xdr:col>
                    <xdr:colOff>19050</xdr:colOff>
                    <xdr:row>19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5" name="Group Box 62">
              <controlPr locked="0" defaultSize="0" autoFill="0" autoPict="0">
                <anchor moveWithCells="1">
                  <from>
                    <xdr:col>4</xdr:col>
                    <xdr:colOff>0</xdr:colOff>
                    <xdr:row>18</xdr:row>
                    <xdr:rowOff>9525</xdr:rowOff>
                  </from>
                  <to>
                    <xdr:col>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D2154-81D3-47E0-9DAB-FDC8124554C1}">
  <sheetPr codeName="Taul2">
    <tabColor theme="3"/>
  </sheetPr>
  <dimension ref="A1:AQ280"/>
  <sheetViews>
    <sheetView topLeftCell="A11" zoomScale="70" zoomScaleNormal="70" workbookViewId="0">
      <selection activeCell="E16" sqref="E16"/>
    </sheetView>
  </sheetViews>
  <sheetFormatPr defaultRowHeight="16.5" x14ac:dyDescent="0.3"/>
  <cols>
    <col min="1" max="1" width="3.25" style="14" customWidth="1"/>
    <col min="2" max="2" width="35.25" style="4" customWidth="1"/>
    <col min="3" max="3" width="5.75" style="7" customWidth="1"/>
    <col min="4" max="4" width="23.25" style="6" customWidth="1"/>
    <col min="5" max="5" width="120.125" style="6" customWidth="1"/>
    <col min="6" max="6" width="10.75" style="10" customWidth="1"/>
    <col min="7" max="7" width="9.75" style="89" customWidth="1"/>
    <col min="8" max="8" width="12.375" style="13" customWidth="1"/>
    <col min="9" max="9" width="13.375" style="120" customWidth="1"/>
    <col min="10" max="10" width="1.25" style="7" customWidth="1"/>
    <col min="11" max="11" width="88.375" style="7" customWidth="1"/>
    <col min="12" max="20" width="13.75" style="7" customWidth="1"/>
    <col min="21" max="37" width="13.75" style="14" customWidth="1"/>
    <col min="38" max="38" width="20.25" style="14" customWidth="1"/>
    <col min="39" max="39" width="13.75" style="14" customWidth="1"/>
    <col min="40" max="40" width="9" customWidth="1"/>
    <col min="41" max="41" width="34.875" style="139" customWidth="1"/>
    <col min="42" max="42" width="8.75" style="134" customWidth="1"/>
    <col min="43" max="43" width="8.75" style="135" customWidth="1"/>
    <col min="44" max="44" width="8.75" customWidth="1"/>
    <col min="45" max="45" width="11.25" customWidth="1"/>
    <col min="46" max="47" width="8.75" customWidth="1"/>
  </cols>
  <sheetData>
    <row r="1" spans="1:43" s="14" customFormat="1" ht="17.25" thickBot="1" x14ac:dyDescent="0.35">
      <c r="B1" s="9"/>
      <c r="C1" s="9"/>
      <c r="D1" s="16"/>
      <c r="E1" s="16"/>
      <c r="F1" s="17"/>
      <c r="G1" s="86"/>
      <c r="H1" s="18"/>
      <c r="I1" s="3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AO1" s="138"/>
      <c r="AP1" s="132"/>
      <c r="AQ1" s="133"/>
    </row>
    <row r="2" spans="1:43" ht="41.45" customHeight="1" x14ac:dyDescent="0.3">
      <c r="B2" s="9"/>
      <c r="C2" s="48"/>
      <c r="D2" s="173" t="s">
        <v>13</v>
      </c>
      <c r="E2" s="174" t="s">
        <v>18</v>
      </c>
      <c r="F2" s="174" t="s">
        <v>14</v>
      </c>
      <c r="G2" s="175" t="s">
        <v>15</v>
      </c>
      <c r="H2" s="176" t="s">
        <v>16</v>
      </c>
      <c r="I2" s="177" t="s">
        <v>17</v>
      </c>
      <c r="J2" s="23"/>
    </row>
    <row r="3" spans="1:43" ht="19.5" thickBot="1" x14ac:dyDescent="0.35">
      <c r="B3" s="9"/>
      <c r="C3" s="46"/>
      <c r="D3" s="150"/>
      <c r="E3" s="150"/>
      <c r="F3" s="151"/>
      <c r="G3" s="152"/>
      <c r="H3" s="153"/>
      <c r="I3" s="178" t="s">
        <v>54</v>
      </c>
    </row>
    <row r="4" spans="1:43" ht="30" customHeight="1" x14ac:dyDescent="0.35">
      <c r="B4" s="9"/>
      <c r="C4" s="9"/>
      <c r="D4" s="187"/>
      <c r="E4" s="197" t="s">
        <v>170</v>
      </c>
      <c r="F4" s="198" t="s">
        <v>40</v>
      </c>
      <c r="G4" s="361"/>
      <c r="H4" s="199">
        <v>58</v>
      </c>
      <c r="I4" s="200">
        <f>G4*H4</f>
        <v>0</v>
      </c>
      <c r="K4" s="236" t="str">
        <f>IF(G4&gt;0,"HUOMIO ISON PUUN TILANTARVE!","                                                 ")</f>
        <v xml:space="preserve">                                                 </v>
      </c>
      <c r="AO4" s="143" t="s">
        <v>90</v>
      </c>
      <c r="AP4" s="140">
        <f>I4+I5+I6+I7+I8</f>
        <v>0</v>
      </c>
      <c r="AQ4" s="141" t="e">
        <f>AP4/AP11</f>
        <v>#DIV/0!</v>
      </c>
    </row>
    <row r="5" spans="1:43" ht="30" customHeight="1" x14ac:dyDescent="0.35">
      <c r="B5" s="9"/>
      <c r="D5" s="182" t="s">
        <v>19</v>
      </c>
      <c r="E5" s="201" t="s">
        <v>171</v>
      </c>
      <c r="F5" s="198" t="s">
        <v>40</v>
      </c>
      <c r="G5" s="362"/>
      <c r="H5" s="199">
        <v>23</v>
      </c>
      <c r="I5" s="200">
        <f>G5*H5</f>
        <v>0</v>
      </c>
      <c r="K5" s="237" t="str">
        <f>IF(G5&gt;0,"HUOMIO PIENEN PUUN TILANTARVE!","                                                  ")</f>
        <v xml:space="preserve">                                                  </v>
      </c>
      <c r="AO5" s="143" t="s">
        <v>91</v>
      </c>
      <c r="AP5" s="142">
        <f>I9+I10+I11+I12+I13+I14+I15+I16+I17+I18</f>
        <v>0</v>
      </c>
      <c r="AQ5" s="141" t="e">
        <f>AP5/AP11</f>
        <v>#DIV/0!</v>
      </c>
    </row>
    <row r="6" spans="1:43" ht="30" customHeight="1" x14ac:dyDescent="0.35">
      <c r="B6" s="9"/>
      <c r="D6" s="182" t="s">
        <v>20</v>
      </c>
      <c r="E6" s="201" t="s">
        <v>172</v>
      </c>
      <c r="F6" s="198" t="s">
        <v>40</v>
      </c>
      <c r="G6" s="363"/>
      <c r="H6" s="199">
        <v>3</v>
      </c>
      <c r="I6" s="200">
        <f t="shared" ref="I6:I42" si="0">G6*H6</f>
        <v>0</v>
      </c>
      <c r="AO6" s="143" t="s">
        <v>33</v>
      </c>
      <c r="AP6" s="142">
        <f>I19+I20</f>
        <v>0</v>
      </c>
      <c r="AQ6" s="141" t="e">
        <f>AP6/AP11</f>
        <v>#DIV/0!</v>
      </c>
    </row>
    <row r="7" spans="1:43" ht="30" customHeight="1" x14ac:dyDescent="0.35">
      <c r="B7" s="9"/>
      <c r="D7" s="182" t="s">
        <v>21</v>
      </c>
      <c r="E7" s="201" t="s">
        <v>173</v>
      </c>
      <c r="F7" s="198" t="s">
        <v>39</v>
      </c>
      <c r="G7" s="362"/>
      <c r="H7" s="199">
        <v>2.4</v>
      </c>
      <c r="I7" s="200">
        <f t="shared" si="0"/>
        <v>0</v>
      </c>
      <c r="L7" s="9"/>
      <c r="M7" s="9"/>
      <c r="AO7" s="143" t="s">
        <v>92</v>
      </c>
      <c r="AP7" s="142">
        <f>I21</f>
        <v>0</v>
      </c>
      <c r="AQ7" s="141" t="e">
        <f>AP7/AP11</f>
        <v>#DIV/0!</v>
      </c>
    </row>
    <row r="8" spans="1:43" ht="30" customHeight="1" thickBot="1" x14ac:dyDescent="0.4">
      <c r="B8" s="47"/>
      <c r="D8" s="188"/>
      <c r="E8" s="202" t="s">
        <v>163</v>
      </c>
      <c r="F8" s="203" t="s">
        <v>39</v>
      </c>
      <c r="G8" s="364"/>
      <c r="H8" s="204">
        <v>2.8</v>
      </c>
      <c r="I8" s="205">
        <f t="shared" si="0"/>
        <v>0</v>
      </c>
      <c r="L8" s="9"/>
      <c r="M8" s="9"/>
      <c r="AO8" s="143" t="s">
        <v>105</v>
      </c>
      <c r="AP8" s="142">
        <f>I22+I23+I24+I25</f>
        <v>0</v>
      </c>
      <c r="AQ8" s="141" t="e">
        <f>AP8/AP11</f>
        <v>#DIV/0!</v>
      </c>
    </row>
    <row r="9" spans="1:43" ht="30" customHeight="1" x14ac:dyDescent="0.35">
      <c r="A9" s="29"/>
      <c r="B9" s="9"/>
      <c r="D9" s="189"/>
      <c r="E9" s="201" t="s">
        <v>22</v>
      </c>
      <c r="F9" s="198" t="s">
        <v>40</v>
      </c>
      <c r="G9" s="362"/>
      <c r="H9" s="199">
        <v>43</v>
      </c>
      <c r="I9" s="200">
        <f t="shared" si="0"/>
        <v>0</v>
      </c>
      <c r="L9" s="9"/>
      <c r="M9" s="9"/>
      <c r="AO9" s="143" t="s">
        <v>95</v>
      </c>
      <c r="AP9" s="137">
        <f>I26+I27+I28+I29+I30+I31+I32</f>
        <v>0</v>
      </c>
      <c r="AQ9" s="141" t="e">
        <f>AP9/AP11</f>
        <v>#DIV/0!</v>
      </c>
    </row>
    <row r="10" spans="1:43" ht="30" customHeight="1" thickBot="1" x14ac:dyDescent="0.4">
      <c r="A10" s="29"/>
      <c r="B10" s="7"/>
      <c r="D10" s="190"/>
      <c r="E10" s="201" t="s">
        <v>23</v>
      </c>
      <c r="F10" s="198" t="s">
        <v>40</v>
      </c>
      <c r="G10" s="362"/>
      <c r="H10" s="199">
        <v>17</v>
      </c>
      <c r="I10" s="200">
        <f t="shared" si="0"/>
        <v>0</v>
      </c>
      <c r="L10" s="9"/>
      <c r="M10" s="9"/>
      <c r="AO10" s="143" t="s">
        <v>45</v>
      </c>
      <c r="AP10" s="142">
        <f>I33+I34+I35+I36+I37+I38+I39+I40+I41+I42+I43+I44</f>
        <v>0</v>
      </c>
      <c r="AQ10" s="136" t="e">
        <f>AP10/AP11</f>
        <v>#DIV/0!</v>
      </c>
    </row>
    <row r="11" spans="1:43" ht="30" customHeight="1" x14ac:dyDescent="0.35">
      <c r="A11" s="29"/>
      <c r="B11" s="179" t="s">
        <v>106</v>
      </c>
      <c r="D11" s="191" t="s">
        <v>29</v>
      </c>
      <c r="E11" s="201" t="s">
        <v>123</v>
      </c>
      <c r="F11" s="198" t="s">
        <v>40</v>
      </c>
      <c r="G11" s="362"/>
      <c r="H11" s="199">
        <v>2.8</v>
      </c>
      <c r="I11" s="200">
        <f t="shared" si="0"/>
        <v>0</v>
      </c>
      <c r="L11" s="9"/>
      <c r="M11" s="9"/>
      <c r="AP11" s="142">
        <f>SUM(AP4:AP10)</f>
        <v>0</v>
      </c>
      <c r="AQ11" s="141" t="e">
        <f>SUM(AQ4:AQ10)</f>
        <v>#DIV/0!</v>
      </c>
    </row>
    <row r="12" spans="1:43" ht="30" customHeight="1" thickBot="1" x14ac:dyDescent="0.4">
      <c r="B12" s="150"/>
      <c r="D12" s="191" t="s">
        <v>31</v>
      </c>
      <c r="E12" s="201" t="s">
        <v>26</v>
      </c>
      <c r="F12" s="198" t="s">
        <v>38</v>
      </c>
      <c r="G12" s="362"/>
      <c r="H12" s="199">
        <v>2.4</v>
      </c>
      <c r="I12" s="200">
        <f t="shared" si="0"/>
        <v>0</v>
      </c>
      <c r="L12" s="9"/>
      <c r="M12" s="9"/>
    </row>
    <row r="13" spans="1:43" ht="30" customHeight="1" thickBot="1" x14ac:dyDescent="0.4">
      <c r="A13" s="29"/>
      <c r="B13" s="180" t="s">
        <v>107</v>
      </c>
      <c r="D13" s="191" t="s">
        <v>30</v>
      </c>
      <c r="E13" s="201" t="s">
        <v>67</v>
      </c>
      <c r="F13" s="198" t="s">
        <v>39</v>
      </c>
      <c r="G13" s="362"/>
      <c r="H13" s="199">
        <v>2.2000000000000002</v>
      </c>
      <c r="I13" s="200">
        <f t="shared" si="0"/>
        <v>0</v>
      </c>
      <c r="AC13" s="85"/>
    </row>
    <row r="14" spans="1:43" ht="30" customHeight="1" x14ac:dyDescent="0.35">
      <c r="A14" s="29"/>
      <c r="B14" s="181">
        <f>Taustatiedot!H12</f>
        <v>0.6</v>
      </c>
      <c r="D14" s="190"/>
      <c r="E14" s="201" t="s">
        <v>25</v>
      </c>
      <c r="F14" s="198" t="s">
        <v>39</v>
      </c>
      <c r="G14" s="362"/>
      <c r="H14" s="199">
        <v>2</v>
      </c>
      <c r="I14" s="200">
        <f t="shared" si="0"/>
        <v>0</v>
      </c>
    </row>
    <row r="15" spans="1:43" ht="30" customHeight="1" x14ac:dyDescent="0.35">
      <c r="A15" s="29"/>
      <c r="B15" s="182" t="s">
        <v>122</v>
      </c>
      <c r="D15" s="189"/>
      <c r="E15" s="201" t="s">
        <v>80</v>
      </c>
      <c r="F15" s="198" t="s">
        <v>40</v>
      </c>
      <c r="G15" s="362"/>
      <c r="H15" s="199">
        <v>2</v>
      </c>
      <c r="I15" s="200">
        <f t="shared" si="0"/>
        <v>0</v>
      </c>
    </row>
    <row r="16" spans="1:43" ht="30" customHeight="1" thickBot="1" x14ac:dyDescent="0.4">
      <c r="A16" s="29"/>
      <c r="B16" s="183" t="e">
        <f>B33/B31</f>
        <v>#DIV/0!</v>
      </c>
      <c r="D16" s="189"/>
      <c r="E16" s="201" t="s">
        <v>216</v>
      </c>
      <c r="F16" s="198" t="s">
        <v>39</v>
      </c>
      <c r="G16" s="362"/>
      <c r="H16" s="199">
        <v>1.4</v>
      </c>
      <c r="I16" s="200">
        <f t="shared" si="0"/>
        <v>0</v>
      </c>
    </row>
    <row r="17" spans="1:41" ht="30" customHeight="1" x14ac:dyDescent="0.35">
      <c r="D17" s="189"/>
      <c r="E17" s="201" t="s">
        <v>28</v>
      </c>
      <c r="F17" s="198" t="s">
        <v>39</v>
      </c>
      <c r="G17" s="362"/>
      <c r="H17" s="199">
        <v>2.2999999999999998</v>
      </c>
      <c r="I17" s="200">
        <f t="shared" si="0"/>
        <v>0</v>
      </c>
    </row>
    <row r="18" spans="1:41" ht="30" customHeight="1" thickBot="1" x14ac:dyDescent="0.4">
      <c r="B18" s="7"/>
      <c r="D18" s="192"/>
      <c r="E18" s="202" t="s">
        <v>212</v>
      </c>
      <c r="F18" s="203" t="s">
        <v>39</v>
      </c>
      <c r="G18" s="364"/>
      <c r="H18" s="204">
        <v>1.8</v>
      </c>
      <c r="I18" s="205">
        <f t="shared" si="0"/>
        <v>0</v>
      </c>
    </row>
    <row r="19" spans="1:41" ht="30" customHeight="1" x14ac:dyDescent="0.35">
      <c r="B19" s="7"/>
      <c r="D19" s="190"/>
      <c r="E19" s="201" t="s">
        <v>32</v>
      </c>
      <c r="F19" s="206" t="s">
        <v>39</v>
      </c>
      <c r="G19" s="362"/>
      <c r="H19" s="199">
        <v>1.1000000000000001</v>
      </c>
      <c r="I19" s="200">
        <f t="shared" si="0"/>
        <v>0</v>
      </c>
    </row>
    <row r="20" spans="1:41" ht="30" customHeight="1" x14ac:dyDescent="0.35">
      <c r="B20" s="7"/>
      <c r="D20" s="191" t="s">
        <v>33</v>
      </c>
      <c r="E20" s="201" t="s">
        <v>118</v>
      </c>
      <c r="F20" s="198" t="s">
        <v>39</v>
      </c>
      <c r="G20" s="362"/>
      <c r="H20" s="199">
        <v>0.9</v>
      </c>
      <c r="I20" s="200">
        <f t="shared" si="0"/>
        <v>0</v>
      </c>
      <c r="AO20" s="144">
        <f>I4+I5+I6+I7+I8</f>
        <v>0</v>
      </c>
    </row>
    <row r="21" spans="1:41" ht="30" customHeight="1" thickBot="1" x14ac:dyDescent="0.4">
      <c r="B21" s="7"/>
      <c r="D21" s="192"/>
      <c r="E21" s="202" t="s">
        <v>119</v>
      </c>
      <c r="F21" s="203" t="s">
        <v>39</v>
      </c>
      <c r="G21" s="364"/>
      <c r="H21" s="204"/>
      <c r="I21" s="205">
        <f>G21</f>
        <v>0</v>
      </c>
      <c r="L21" s="9"/>
      <c r="M21" s="9"/>
      <c r="N21" s="9"/>
      <c r="AO21" s="144">
        <f>I9+I10+I11+I12+I13+I14+I15+I16+I17+I18</f>
        <v>0</v>
      </c>
    </row>
    <row r="22" spans="1:41" ht="30" customHeight="1" x14ac:dyDescent="0.35">
      <c r="B22" s="7"/>
      <c r="D22" s="182" t="s">
        <v>121</v>
      </c>
      <c r="E22" s="201" t="s">
        <v>174</v>
      </c>
      <c r="F22" s="206" t="s">
        <v>39</v>
      </c>
      <c r="G22" s="362"/>
      <c r="H22" s="199">
        <v>2</v>
      </c>
      <c r="I22" s="200">
        <f t="shared" si="0"/>
        <v>0</v>
      </c>
      <c r="K22" s="154" t="s">
        <v>101</v>
      </c>
      <c r="L22" s="9"/>
      <c r="M22" s="9"/>
      <c r="N22" s="9"/>
      <c r="AO22" s="144">
        <f>I19+I20</f>
        <v>0</v>
      </c>
    </row>
    <row r="23" spans="1:41" ht="30" customHeight="1" x14ac:dyDescent="0.35">
      <c r="B23" s="7"/>
      <c r="D23" s="191" t="s">
        <v>100</v>
      </c>
      <c r="E23" s="201" t="s">
        <v>175</v>
      </c>
      <c r="F23" s="198" t="s">
        <v>39</v>
      </c>
      <c r="G23" s="362"/>
      <c r="H23" s="199">
        <v>2.5</v>
      </c>
      <c r="I23" s="200">
        <f>G23*H23</f>
        <v>0</v>
      </c>
      <c r="K23" s="155" t="s">
        <v>35</v>
      </c>
      <c r="L23" s="9"/>
      <c r="M23" s="9"/>
      <c r="N23" s="9"/>
      <c r="AO23" s="144">
        <f>I22+I23+I24+I25</f>
        <v>0</v>
      </c>
    </row>
    <row r="24" spans="1:41" ht="30" customHeight="1" x14ac:dyDescent="0.35">
      <c r="B24" s="7"/>
      <c r="D24" s="193" t="s">
        <v>34</v>
      </c>
      <c r="E24" s="201" t="s">
        <v>176</v>
      </c>
      <c r="F24" s="198" t="s">
        <v>39</v>
      </c>
      <c r="G24" s="362"/>
      <c r="H24" s="199">
        <v>2.9</v>
      </c>
      <c r="I24" s="200">
        <f t="shared" si="0"/>
        <v>0</v>
      </c>
      <c r="K24" s="155" t="s">
        <v>36</v>
      </c>
      <c r="L24" s="9"/>
      <c r="M24" s="9"/>
      <c r="N24" s="9"/>
      <c r="AO24" s="144">
        <f>I26+I27+I28+I29+I30+I31+I32</f>
        <v>0</v>
      </c>
    </row>
    <row r="25" spans="1:41" ht="30" customHeight="1" thickBot="1" x14ac:dyDescent="0.4">
      <c r="D25" s="194" t="s">
        <v>62</v>
      </c>
      <c r="E25" s="202" t="s">
        <v>102</v>
      </c>
      <c r="F25" s="203" t="s">
        <v>39</v>
      </c>
      <c r="G25" s="364"/>
      <c r="H25" s="204">
        <v>2.2000000000000002</v>
      </c>
      <c r="I25" s="205">
        <f t="shared" si="0"/>
        <v>0</v>
      </c>
      <c r="K25" s="156" t="s">
        <v>37</v>
      </c>
      <c r="L25" s="9"/>
      <c r="M25" s="9"/>
      <c r="N25" s="9"/>
      <c r="AO25" s="144">
        <f>I33+I34+I35+I36+I37+I38+I39+I40+I41+I42+I43+I44+I45</f>
        <v>0</v>
      </c>
    </row>
    <row r="26" spans="1:41" ht="30" customHeight="1" x14ac:dyDescent="0.35">
      <c r="B26" s="49" t="s">
        <v>48</v>
      </c>
      <c r="D26" s="189"/>
      <c r="E26" s="201" t="s">
        <v>177</v>
      </c>
      <c r="F26" s="206" t="s">
        <v>39</v>
      </c>
      <c r="G26" s="362"/>
      <c r="H26" s="199">
        <v>2.5</v>
      </c>
      <c r="I26" s="200">
        <f t="shared" si="0"/>
        <v>0</v>
      </c>
      <c r="L26" s="9"/>
      <c r="M26" s="9"/>
      <c r="N26" s="9"/>
      <c r="AO26" s="144">
        <f>SUM(AO20:AO25)</f>
        <v>0</v>
      </c>
    </row>
    <row r="27" spans="1:41" ht="30" customHeight="1" x14ac:dyDescent="0.35">
      <c r="D27" s="189"/>
      <c r="E27" s="201" t="s">
        <v>178</v>
      </c>
      <c r="F27" s="198" t="s">
        <v>39</v>
      </c>
      <c r="G27" s="362"/>
      <c r="H27" s="199">
        <v>1.8</v>
      </c>
      <c r="I27" s="200">
        <f t="shared" si="0"/>
        <v>0</v>
      </c>
      <c r="L27" s="9"/>
      <c r="M27" s="9"/>
      <c r="N27" s="9"/>
    </row>
    <row r="28" spans="1:41" ht="30" customHeight="1" x14ac:dyDescent="0.35">
      <c r="B28" s="46"/>
      <c r="D28" s="191" t="s">
        <v>44</v>
      </c>
      <c r="E28" s="201" t="s">
        <v>41</v>
      </c>
      <c r="F28" s="198" t="s">
        <v>39</v>
      </c>
      <c r="G28" s="362"/>
      <c r="H28" s="199">
        <v>1.2</v>
      </c>
      <c r="I28" s="200">
        <f t="shared" si="0"/>
        <v>0</v>
      </c>
    </row>
    <row r="29" spans="1:41" ht="30" customHeight="1" thickBot="1" x14ac:dyDescent="0.4">
      <c r="B29" s="46"/>
      <c r="D29" s="191" t="s">
        <v>93</v>
      </c>
      <c r="E29" s="201" t="s">
        <v>179</v>
      </c>
      <c r="F29" s="198" t="s">
        <v>39</v>
      </c>
      <c r="G29" s="362"/>
      <c r="H29" s="199">
        <v>2.2000000000000002</v>
      </c>
      <c r="I29" s="200">
        <f t="shared" si="0"/>
        <v>0</v>
      </c>
    </row>
    <row r="30" spans="1:41" ht="30" customHeight="1" x14ac:dyDescent="0.35">
      <c r="A30" s="8"/>
      <c r="B30" s="173" t="s">
        <v>61</v>
      </c>
      <c r="D30" s="191" t="s">
        <v>94</v>
      </c>
      <c r="E30" s="201" t="s">
        <v>180</v>
      </c>
      <c r="F30" s="198" t="s">
        <v>39</v>
      </c>
      <c r="G30" s="362"/>
      <c r="H30" s="199">
        <v>1.5</v>
      </c>
      <c r="I30" s="200">
        <f t="shared" si="0"/>
        <v>0</v>
      </c>
    </row>
    <row r="31" spans="1:41" ht="30" customHeight="1" x14ac:dyDescent="0.35">
      <c r="A31" s="15"/>
      <c r="B31" s="184">
        <f>Taustatiedot!J13</f>
        <v>0</v>
      </c>
      <c r="D31" s="189"/>
      <c r="E31" s="201" t="s">
        <v>42</v>
      </c>
      <c r="F31" s="198" t="s">
        <v>39</v>
      </c>
      <c r="G31" s="362"/>
      <c r="H31" s="199">
        <v>2.7</v>
      </c>
      <c r="I31" s="200">
        <f t="shared" si="0"/>
        <v>0</v>
      </c>
    </row>
    <row r="32" spans="1:41" ht="30" customHeight="1" thickBot="1" x14ac:dyDescent="0.4">
      <c r="A32" s="15"/>
      <c r="B32" s="185" t="s">
        <v>151</v>
      </c>
      <c r="D32" s="192"/>
      <c r="E32" s="207" t="s">
        <v>181</v>
      </c>
      <c r="F32" s="203" t="s">
        <v>43</v>
      </c>
      <c r="G32" s="364"/>
      <c r="H32" s="204">
        <v>1</v>
      </c>
      <c r="I32" s="205">
        <f t="shared" si="0"/>
        <v>0</v>
      </c>
    </row>
    <row r="33" spans="1:40" ht="30" customHeight="1" thickBot="1" x14ac:dyDescent="0.4">
      <c r="A33" s="15"/>
      <c r="B33" s="186">
        <f>I46</f>
        <v>0</v>
      </c>
      <c r="D33" s="195"/>
      <c r="E33" s="208" t="s">
        <v>69</v>
      </c>
      <c r="F33" s="206" t="s">
        <v>75</v>
      </c>
      <c r="G33" s="362"/>
      <c r="H33" s="209">
        <v>2</v>
      </c>
      <c r="I33" s="210">
        <f t="shared" si="0"/>
        <v>0</v>
      </c>
    </row>
    <row r="34" spans="1:40" ht="30" customHeight="1" x14ac:dyDescent="0.35">
      <c r="A34" s="29"/>
      <c r="B34" s="30"/>
      <c r="D34" s="189"/>
      <c r="E34" s="201" t="s">
        <v>77</v>
      </c>
      <c r="F34" s="198" t="s">
        <v>52</v>
      </c>
      <c r="G34" s="365"/>
      <c r="H34" s="199">
        <v>10</v>
      </c>
      <c r="I34" s="211">
        <f>IF(AN34,10,0)</f>
        <v>0</v>
      </c>
      <c r="AN34" s="126" t="b">
        <v>0</v>
      </c>
    </row>
    <row r="35" spans="1:40" ht="30" customHeight="1" x14ac:dyDescent="0.35">
      <c r="B35" s="9"/>
      <c r="D35" s="189"/>
      <c r="E35" s="201" t="s">
        <v>56</v>
      </c>
      <c r="F35" s="198" t="s">
        <v>40</v>
      </c>
      <c r="G35" s="362"/>
      <c r="H35" s="199">
        <v>5</v>
      </c>
      <c r="I35" s="200">
        <f t="shared" si="0"/>
        <v>0</v>
      </c>
      <c r="AN35" s="127"/>
    </row>
    <row r="36" spans="1:40" ht="30" customHeight="1" x14ac:dyDescent="0.35">
      <c r="B36" s="7"/>
      <c r="D36" s="189"/>
      <c r="E36" s="201" t="s">
        <v>149</v>
      </c>
      <c r="F36" s="198" t="s">
        <v>40</v>
      </c>
      <c r="G36" s="362"/>
      <c r="H36" s="199">
        <v>2</v>
      </c>
      <c r="I36" s="200">
        <f t="shared" si="0"/>
        <v>0</v>
      </c>
      <c r="AN36" s="127"/>
    </row>
    <row r="37" spans="1:40" ht="30" customHeight="1" x14ac:dyDescent="0.35">
      <c r="D37" s="191" t="s">
        <v>45</v>
      </c>
      <c r="E37" s="201" t="s">
        <v>89</v>
      </c>
      <c r="F37" s="198" t="s">
        <v>52</v>
      </c>
      <c r="G37" s="365"/>
      <c r="H37" s="199">
        <v>5</v>
      </c>
      <c r="I37" s="200">
        <f>IF(AN37,5,0)</f>
        <v>0</v>
      </c>
      <c r="AN37" s="126" t="b">
        <v>0</v>
      </c>
    </row>
    <row r="38" spans="1:40" ht="30" customHeight="1" x14ac:dyDescent="0.35">
      <c r="B38" s="7"/>
      <c r="D38" s="196"/>
      <c r="E38" s="201" t="s">
        <v>150</v>
      </c>
      <c r="F38" s="198" t="s">
        <v>52</v>
      </c>
      <c r="G38" s="366"/>
      <c r="H38" s="199">
        <v>10</v>
      </c>
      <c r="I38" s="200">
        <f>IF(AN38,10,0)</f>
        <v>0</v>
      </c>
      <c r="AN38" s="126" t="b">
        <v>0</v>
      </c>
    </row>
    <row r="39" spans="1:40" ht="30" customHeight="1" x14ac:dyDescent="0.35">
      <c r="B39" s="7"/>
      <c r="D39" s="11"/>
      <c r="E39" s="201" t="s">
        <v>64</v>
      </c>
      <c r="F39" s="198" t="s">
        <v>52</v>
      </c>
      <c r="G39" s="365"/>
      <c r="H39" s="199">
        <v>5</v>
      </c>
      <c r="I39" s="200">
        <f>IF(AN39,5,0)</f>
        <v>0</v>
      </c>
      <c r="AN39" s="126" t="b">
        <v>0</v>
      </c>
    </row>
    <row r="40" spans="1:40" ht="29.45" customHeight="1" x14ac:dyDescent="0.35">
      <c r="B40" s="7"/>
      <c r="D40" s="11"/>
      <c r="E40" s="201" t="s">
        <v>57</v>
      </c>
      <c r="F40" s="198" t="s">
        <v>52</v>
      </c>
      <c r="G40" s="365"/>
      <c r="H40" s="199">
        <v>5</v>
      </c>
      <c r="I40" s="200">
        <f>IF(AN40,5,0)</f>
        <v>0</v>
      </c>
      <c r="AN40" s="126" t="b">
        <v>0</v>
      </c>
    </row>
    <row r="41" spans="1:40" ht="30" customHeight="1" x14ac:dyDescent="0.35">
      <c r="B41" s="7"/>
      <c r="D41" s="11"/>
      <c r="E41" s="201" t="s">
        <v>46</v>
      </c>
      <c r="F41" s="198" t="s">
        <v>40</v>
      </c>
      <c r="G41" s="362"/>
      <c r="H41" s="199">
        <v>2</v>
      </c>
      <c r="I41" s="200">
        <f t="shared" si="0"/>
        <v>0</v>
      </c>
      <c r="AN41" s="127"/>
    </row>
    <row r="42" spans="1:40" ht="30" customHeight="1" x14ac:dyDescent="0.35">
      <c r="B42" s="7"/>
      <c r="D42" s="11"/>
      <c r="E42" s="201" t="s">
        <v>147</v>
      </c>
      <c r="F42" s="198" t="s">
        <v>53</v>
      </c>
      <c r="G42" s="362"/>
      <c r="H42" s="199">
        <v>2</v>
      </c>
      <c r="I42" s="200">
        <f t="shared" si="0"/>
        <v>0</v>
      </c>
      <c r="AN42" s="127"/>
    </row>
    <row r="43" spans="1:40" ht="30" customHeight="1" x14ac:dyDescent="0.35">
      <c r="B43" s="7"/>
      <c r="D43" s="11"/>
      <c r="E43" s="201" t="s">
        <v>51</v>
      </c>
      <c r="F43" s="198" t="s">
        <v>52</v>
      </c>
      <c r="G43" s="365"/>
      <c r="H43" s="199">
        <v>10</v>
      </c>
      <c r="I43" s="200">
        <f>IF(AN43,10,0)</f>
        <v>0</v>
      </c>
      <c r="AN43" s="126" t="b">
        <v>0</v>
      </c>
    </row>
    <row r="44" spans="1:40" ht="30" customHeight="1" x14ac:dyDescent="0.35">
      <c r="B44" s="7"/>
      <c r="C44" s="8"/>
      <c r="D44" s="11"/>
      <c r="E44" s="201" t="s">
        <v>148</v>
      </c>
      <c r="F44" s="212" t="s">
        <v>52</v>
      </c>
      <c r="G44" s="366"/>
      <c r="H44" s="213">
        <v>5</v>
      </c>
      <c r="I44" s="200">
        <f>IF(AN44,5,0)</f>
        <v>0</v>
      </c>
      <c r="AN44" s="126" t="b">
        <v>0</v>
      </c>
    </row>
    <row r="45" spans="1:40" ht="30" customHeight="1" thickBot="1" x14ac:dyDescent="0.4">
      <c r="B45" s="7"/>
      <c r="C45" s="8"/>
      <c r="D45" s="12"/>
      <c r="E45" s="214" t="s">
        <v>154</v>
      </c>
      <c r="F45" s="215" t="s">
        <v>52</v>
      </c>
      <c r="G45" s="367"/>
      <c r="H45" s="216">
        <v>5</v>
      </c>
      <c r="I45" s="200">
        <f>IF(AN45,5,0)</f>
        <v>0</v>
      </c>
      <c r="AN45" s="126" t="b">
        <v>0</v>
      </c>
    </row>
    <row r="46" spans="1:40" ht="30" customHeight="1" thickBot="1" x14ac:dyDescent="0.4">
      <c r="B46" s="7"/>
      <c r="C46" s="9"/>
      <c r="D46" s="24"/>
      <c r="E46" s="217"/>
      <c r="F46" s="218"/>
      <c r="G46" s="219"/>
      <c r="H46" s="220"/>
      <c r="I46" s="221">
        <f>AO26</f>
        <v>0</v>
      </c>
    </row>
    <row r="47" spans="1:40" ht="30" customHeight="1" x14ac:dyDescent="0.3">
      <c r="B47" s="7"/>
      <c r="C47" s="9"/>
      <c r="D47" s="9"/>
      <c r="E47" s="65"/>
      <c r="F47" s="25"/>
      <c r="G47" s="87"/>
      <c r="H47" s="26"/>
      <c r="I47" s="43"/>
      <c r="J47" s="9"/>
      <c r="K47" s="9"/>
      <c r="L47" s="9"/>
    </row>
    <row r="48" spans="1:40" ht="30" customHeight="1" x14ac:dyDescent="0.3">
      <c r="B48" s="7"/>
      <c r="C48" s="9"/>
      <c r="D48" s="9"/>
      <c r="E48" s="9"/>
      <c r="F48" s="25"/>
      <c r="G48" s="87"/>
      <c r="H48" s="26"/>
      <c r="I48" s="43"/>
      <c r="J48" s="9"/>
      <c r="K48" s="9"/>
      <c r="L48" s="9"/>
    </row>
    <row r="49" spans="2:18" ht="30" customHeight="1" x14ac:dyDescent="0.3">
      <c r="B49" s="7"/>
      <c r="C49" s="9"/>
      <c r="D49" s="9"/>
      <c r="E49" s="9"/>
      <c r="F49" s="25"/>
      <c r="G49" s="87"/>
      <c r="H49" s="26"/>
      <c r="I49" s="43"/>
      <c r="J49" s="9"/>
      <c r="K49" s="9"/>
      <c r="L49" s="9"/>
    </row>
    <row r="50" spans="2:18" ht="30" customHeight="1" x14ac:dyDescent="0.3">
      <c r="B50" s="7"/>
      <c r="C50" s="9"/>
      <c r="D50" s="9"/>
      <c r="E50" s="9"/>
      <c r="F50" s="25"/>
      <c r="G50" s="87"/>
      <c r="H50" s="26"/>
      <c r="I50" s="43"/>
      <c r="J50" s="9"/>
      <c r="K50" s="9"/>
      <c r="L50" s="9"/>
    </row>
    <row r="51" spans="2:18" ht="30" customHeight="1" x14ac:dyDescent="0.3">
      <c r="B51" s="7"/>
      <c r="C51" s="9"/>
      <c r="D51" s="9"/>
      <c r="E51" s="9"/>
      <c r="F51" s="25"/>
      <c r="G51" s="87"/>
      <c r="H51" s="26"/>
      <c r="I51" s="43"/>
      <c r="J51" s="9"/>
      <c r="K51" s="9"/>
      <c r="L51" s="9"/>
    </row>
    <row r="52" spans="2:18" ht="30" customHeight="1" x14ac:dyDescent="0.3">
      <c r="B52" s="7"/>
      <c r="C52" s="9"/>
      <c r="D52" s="9"/>
      <c r="E52" s="9"/>
      <c r="F52" s="25"/>
      <c r="G52" s="87"/>
      <c r="H52" s="26"/>
      <c r="I52" s="43"/>
      <c r="J52" s="9"/>
      <c r="K52" s="9"/>
      <c r="L52" s="9"/>
    </row>
    <row r="53" spans="2:18" ht="30" customHeight="1" x14ac:dyDescent="0.3">
      <c r="B53" s="7"/>
      <c r="C53" s="9"/>
      <c r="D53" s="9"/>
      <c r="E53" s="9"/>
      <c r="F53" s="25"/>
      <c r="G53" s="87"/>
      <c r="H53" s="26"/>
      <c r="I53" s="43"/>
      <c r="J53" s="9"/>
      <c r="K53" s="9"/>
      <c r="L53" s="9"/>
    </row>
    <row r="54" spans="2:18" ht="30" customHeight="1" x14ac:dyDescent="0.3">
      <c r="B54" s="7"/>
      <c r="C54" s="9"/>
      <c r="D54" s="9"/>
      <c r="E54" s="9"/>
      <c r="F54" s="25"/>
      <c r="G54" s="87"/>
      <c r="H54" s="26"/>
      <c r="I54" s="43"/>
      <c r="J54" s="9"/>
      <c r="K54" s="9"/>
      <c r="L54" s="9"/>
    </row>
    <row r="55" spans="2:18" ht="30" customHeight="1" x14ac:dyDescent="0.3">
      <c r="B55" s="9"/>
      <c r="C55" s="9"/>
      <c r="D55" s="9"/>
      <c r="E55" s="9"/>
      <c r="F55" s="25"/>
      <c r="G55" s="87"/>
      <c r="H55" s="26"/>
      <c r="I55" s="43"/>
      <c r="J55" s="9"/>
      <c r="K55" s="9"/>
      <c r="L55" s="9"/>
      <c r="M55" s="9"/>
      <c r="N55" s="9"/>
      <c r="O55" s="9"/>
      <c r="P55" s="9"/>
      <c r="Q55" s="9"/>
      <c r="R55" s="9"/>
    </row>
    <row r="56" spans="2:18" ht="30" customHeight="1" x14ac:dyDescent="0.3">
      <c r="B56" s="9"/>
      <c r="C56" s="9"/>
      <c r="D56" s="9"/>
      <c r="E56" s="9"/>
      <c r="F56" s="25"/>
      <c r="G56" s="87"/>
      <c r="H56" s="26"/>
      <c r="I56" s="43"/>
      <c r="J56" s="9"/>
      <c r="K56" s="9"/>
      <c r="L56" s="9"/>
      <c r="M56" s="9"/>
      <c r="N56" s="9"/>
      <c r="O56" s="9"/>
      <c r="P56" s="9"/>
      <c r="Q56" s="9"/>
      <c r="R56" s="9"/>
    </row>
    <row r="57" spans="2:18" ht="30" customHeight="1" x14ac:dyDescent="0.3">
      <c r="B57" s="9"/>
      <c r="C57" s="9"/>
      <c r="D57" s="9"/>
      <c r="E57" s="9"/>
      <c r="F57" s="25"/>
      <c r="G57" s="87"/>
      <c r="H57" s="26"/>
      <c r="I57" s="43"/>
      <c r="J57" s="9"/>
      <c r="K57" s="9"/>
      <c r="L57" s="9"/>
      <c r="M57" s="9"/>
      <c r="N57" s="9"/>
      <c r="O57" s="9"/>
      <c r="P57" s="9"/>
      <c r="Q57" s="9"/>
      <c r="R57" s="9"/>
    </row>
    <row r="58" spans="2:18" ht="30" customHeight="1" x14ac:dyDescent="0.3">
      <c r="B58" s="9"/>
      <c r="C58" s="9"/>
      <c r="D58" s="9"/>
      <c r="E58" s="9"/>
      <c r="F58" s="25"/>
      <c r="G58" s="87"/>
      <c r="H58" s="26"/>
      <c r="I58" s="43"/>
      <c r="J58" s="9"/>
      <c r="K58" s="9"/>
      <c r="L58" s="9"/>
      <c r="M58" s="9"/>
      <c r="N58" s="9"/>
      <c r="O58" s="9"/>
      <c r="P58" s="9"/>
      <c r="Q58" s="9"/>
      <c r="R58" s="9"/>
    </row>
    <row r="59" spans="2:18" ht="30" customHeight="1" x14ac:dyDescent="0.3">
      <c r="B59" s="9"/>
      <c r="C59" s="9"/>
      <c r="D59" s="9"/>
      <c r="E59" s="9"/>
      <c r="F59" s="25"/>
      <c r="G59" s="87"/>
      <c r="H59" s="26"/>
      <c r="I59" s="43"/>
      <c r="J59" s="9"/>
      <c r="K59" s="9"/>
      <c r="L59" s="9"/>
      <c r="M59" s="9"/>
      <c r="N59" s="9"/>
      <c r="O59" s="9"/>
      <c r="P59" s="9"/>
      <c r="Q59" s="9"/>
      <c r="R59" s="9"/>
    </row>
    <row r="60" spans="2:18" ht="30" customHeight="1" x14ac:dyDescent="0.3">
      <c r="B60" s="9"/>
      <c r="C60" s="9"/>
      <c r="D60" s="9"/>
      <c r="E60" s="9"/>
      <c r="F60" s="25"/>
      <c r="G60" s="87"/>
      <c r="H60" s="26"/>
      <c r="I60" s="43"/>
      <c r="J60" s="9"/>
      <c r="K60" s="9"/>
      <c r="L60" s="9"/>
      <c r="M60" s="9"/>
      <c r="N60" s="9"/>
      <c r="O60" s="9"/>
      <c r="P60" s="9"/>
      <c r="Q60" s="9"/>
      <c r="R60" s="9"/>
    </row>
    <row r="61" spans="2:18" ht="30" customHeight="1" x14ac:dyDescent="0.3">
      <c r="B61" s="9"/>
      <c r="C61" s="9"/>
      <c r="D61" s="9"/>
      <c r="E61" s="9"/>
      <c r="F61" s="25"/>
      <c r="G61" s="87"/>
      <c r="H61" s="26"/>
      <c r="I61" s="43"/>
      <c r="J61" s="9"/>
      <c r="K61" s="9"/>
      <c r="L61" s="9"/>
      <c r="M61" s="9"/>
      <c r="N61" s="9"/>
      <c r="O61" s="9"/>
      <c r="P61" s="9"/>
      <c r="Q61" s="9"/>
      <c r="R61" s="9"/>
    </row>
    <row r="62" spans="2:18" ht="30" customHeight="1" x14ac:dyDescent="0.3">
      <c r="B62" s="9"/>
      <c r="C62" s="9"/>
      <c r="D62" s="9"/>
      <c r="E62" s="9"/>
      <c r="F62" s="25"/>
      <c r="G62" s="87"/>
      <c r="H62" s="26"/>
      <c r="I62" s="43"/>
      <c r="J62" s="9"/>
      <c r="K62" s="9"/>
      <c r="L62" s="9"/>
      <c r="M62" s="9"/>
      <c r="N62" s="9"/>
      <c r="O62" s="9"/>
      <c r="P62" s="9"/>
      <c r="Q62" s="9"/>
      <c r="R62" s="9"/>
    </row>
    <row r="63" spans="2:18" x14ac:dyDescent="0.3">
      <c r="B63" s="9"/>
      <c r="C63" s="9"/>
      <c r="D63" s="9"/>
      <c r="E63" s="9"/>
      <c r="F63" s="25"/>
      <c r="G63" s="87"/>
      <c r="H63" s="26"/>
      <c r="I63" s="43"/>
      <c r="J63" s="9"/>
      <c r="K63" s="9"/>
      <c r="L63" s="9"/>
      <c r="M63" s="9"/>
      <c r="N63" s="9"/>
      <c r="O63" s="9"/>
      <c r="P63" s="9"/>
      <c r="Q63" s="9"/>
      <c r="R63" s="9"/>
    </row>
    <row r="64" spans="2:18" x14ac:dyDescent="0.3">
      <c r="B64" s="9"/>
      <c r="C64" s="9"/>
      <c r="D64" s="9"/>
      <c r="E64" s="9"/>
      <c r="F64" s="25"/>
      <c r="G64" s="87"/>
      <c r="H64" s="26"/>
      <c r="I64" s="43"/>
      <c r="J64" s="9"/>
      <c r="K64" s="9"/>
      <c r="L64" s="9"/>
      <c r="M64" s="9"/>
      <c r="N64" s="9"/>
      <c r="O64" s="9"/>
      <c r="P64" s="9"/>
      <c r="Q64" s="9"/>
      <c r="R64" s="9"/>
    </row>
    <row r="65" spans="2:18" x14ac:dyDescent="0.3">
      <c r="B65" s="9"/>
      <c r="C65" s="9"/>
      <c r="D65" s="9"/>
      <c r="E65" s="9"/>
      <c r="F65" s="25"/>
      <c r="G65" s="87"/>
      <c r="H65" s="26"/>
      <c r="I65" s="43"/>
      <c r="J65" s="9"/>
      <c r="K65" s="9"/>
      <c r="L65" s="9"/>
      <c r="M65" s="9"/>
      <c r="N65" s="9"/>
      <c r="O65" s="9"/>
      <c r="P65" s="9"/>
      <c r="Q65" s="9"/>
      <c r="R65" s="9"/>
    </row>
    <row r="66" spans="2:18" x14ac:dyDescent="0.3">
      <c r="B66" s="9"/>
      <c r="C66" s="9"/>
      <c r="D66" s="9"/>
      <c r="E66" s="9"/>
      <c r="F66" s="25"/>
      <c r="G66" s="87"/>
      <c r="H66" s="26"/>
      <c r="I66" s="43"/>
      <c r="J66" s="9"/>
      <c r="K66" s="9"/>
      <c r="L66" s="9"/>
      <c r="M66" s="9"/>
      <c r="N66" s="9"/>
      <c r="O66" s="9"/>
      <c r="P66" s="9"/>
      <c r="Q66" s="9"/>
      <c r="R66" s="9"/>
    </row>
    <row r="67" spans="2:18" x14ac:dyDescent="0.3">
      <c r="B67" s="9"/>
      <c r="C67" s="9"/>
      <c r="D67" s="9"/>
      <c r="E67" s="9"/>
      <c r="F67" s="25"/>
      <c r="G67" s="87"/>
      <c r="H67" s="26"/>
      <c r="I67" s="43"/>
      <c r="J67" s="9"/>
      <c r="K67" s="9"/>
      <c r="L67" s="9"/>
      <c r="M67" s="9"/>
      <c r="N67" s="9"/>
      <c r="O67" s="9"/>
      <c r="P67" s="9"/>
      <c r="Q67" s="9"/>
      <c r="R67" s="9"/>
    </row>
    <row r="68" spans="2:18" x14ac:dyDescent="0.3">
      <c r="B68" s="9"/>
      <c r="C68" s="9"/>
      <c r="D68" s="9"/>
      <c r="E68" s="9"/>
      <c r="F68" s="25"/>
      <c r="G68" s="87"/>
      <c r="H68" s="26"/>
      <c r="I68" s="43"/>
      <c r="J68" s="9"/>
      <c r="K68" s="9"/>
      <c r="L68" s="9"/>
      <c r="M68" s="9"/>
      <c r="N68" s="9"/>
      <c r="O68" s="9"/>
      <c r="P68" s="9"/>
      <c r="Q68" s="9"/>
      <c r="R68" s="9"/>
    </row>
    <row r="69" spans="2:18" x14ac:dyDescent="0.3">
      <c r="B69" s="9"/>
      <c r="C69" s="9"/>
      <c r="D69" s="9"/>
      <c r="E69" s="9"/>
      <c r="F69" s="25"/>
      <c r="G69" s="87"/>
      <c r="H69" s="26"/>
      <c r="I69" s="43"/>
      <c r="J69" s="9"/>
      <c r="K69" s="9"/>
      <c r="L69" s="9"/>
      <c r="M69" s="9"/>
      <c r="N69" s="9"/>
      <c r="O69" s="9"/>
      <c r="P69" s="9"/>
      <c r="Q69" s="9"/>
      <c r="R69" s="9"/>
    </row>
    <row r="70" spans="2:18" x14ac:dyDescent="0.3">
      <c r="B70" s="9"/>
      <c r="C70" s="9"/>
      <c r="D70" s="9"/>
      <c r="E70" s="9"/>
      <c r="F70" s="25"/>
      <c r="G70" s="87"/>
      <c r="H70" s="26"/>
      <c r="I70" s="43"/>
      <c r="J70" s="9"/>
      <c r="K70" s="9"/>
      <c r="L70" s="9"/>
      <c r="M70" s="9"/>
      <c r="N70" s="9"/>
      <c r="O70" s="9"/>
      <c r="P70" s="9"/>
      <c r="Q70" s="9"/>
      <c r="R70" s="9"/>
    </row>
    <row r="71" spans="2:18" x14ac:dyDescent="0.3">
      <c r="B71" s="9"/>
      <c r="C71" s="9"/>
      <c r="D71" s="9"/>
      <c r="E71" s="9"/>
      <c r="F71" s="25"/>
      <c r="G71" s="87"/>
      <c r="H71" s="26"/>
      <c r="I71" s="43"/>
      <c r="J71" s="9"/>
      <c r="K71" s="9"/>
      <c r="L71" s="9"/>
      <c r="M71" s="9"/>
      <c r="N71" s="9"/>
      <c r="O71" s="9"/>
      <c r="P71" s="9"/>
      <c r="Q71" s="9"/>
      <c r="R71" s="9"/>
    </row>
    <row r="72" spans="2:18" x14ac:dyDescent="0.3">
      <c r="B72" s="9"/>
      <c r="C72" s="9"/>
      <c r="D72" s="9"/>
      <c r="E72" s="9"/>
      <c r="F72" s="25"/>
      <c r="G72" s="87"/>
      <c r="H72" s="26"/>
      <c r="I72" s="43"/>
      <c r="J72" s="9"/>
      <c r="K72" s="9"/>
      <c r="L72" s="9"/>
      <c r="M72" s="9"/>
      <c r="N72" s="9"/>
      <c r="O72" s="9"/>
      <c r="P72" s="9"/>
      <c r="Q72" s="9"/>
      <c r="R72" s="9"/>
    </row>
    <row r="73" spans="2:18" x14ac:dyDescent="0.3">
      <c r="B73" s="9"/>
      <c r="C73" s="9"/>
      <c r="D73" s="9"/>
      <c r="E73" s="9"/>
      <c r="F73" s="25"/>
      <c r="G73" s="87"/>
      <c r="H73" s="26"/>
      <c r="I73" s="43"/>
      <c r="J73" s="9"/>
      <c r="K73" s="9"/>
      <c r="L73" s="9"/>
      <c r="M73" s="9"/>
      <c r="N73" s="9"/>
      <c r="O73" s="9"/>
      <c r="P73" s="9"/>
      <c r="Q73" s="9"/>
      <c r="R73" s="9"/>
    </row>
    <row r="74" spans="2:18" x14ac:dyDescent="0.3">
      <c r="B74" s="9"/>
      <c r="C74" s="9"/>
      <c r="D74" s="9"/>
      <c r="E74" s="9"/>
      <c r="F74" s="25"/>
      <c r="G74" s="87"/>
      <c r="H74" s="26"/>
      <c r="I74" s="43"/>
      <c r="J74" s="9"/>
      <c r="K74" s="9"/>
      <c r="L74" s="9"/>
      <c r="M74" s="9"/>
      <c r="N74" s="9"/>
      <c r="O74" s="9"/>
      <c r="P74" s="9"/>
      <c r="Q74" s="9"/>
      <c r="R74" s="9"/>
    </row>
    <row r="75" spans="2:18" x14ac:dyDescent="0.3">
      <c r="B75" s="9"/>
      <c r="C75" s="9"/>
      <c r="D75" s="9"/>
      <c r="E75" s="9"/>
      <c r="F75" s="25"/>
      <c r="G75" s="87"/>
      <c r="H75" s="26"/>
      <c r="I75" s="43"/>
      <c r="J75" s="9"/>
      <c r="K75" s="9"/>
      <c r="L75" s="9"/>
      <c r="M75" s="9"/>
      <c r="N75" s="9"/>
      <c r="O75" s="9"/>
      <c r="P75" s="9"/>
      <c r="Q75" s="9"/>
      <c r="R75" s="9"/>
    </row>
    <row r="76" spans="2:18" x14ac:dyDescent="0.3">
      <c r="B76" s="9"/>
      <c r="C76" s="9"/>
      <c r="D76" s="9"/>
      <c r="E76" s="9"/>
      <c r="F76" s="25"/>
      <c r="G76" s="87"/>
      <c r="H76" s="26"/>
      <c r="I76" s="43"/>
      <c r="J76" s="9"/>
      <c r="K76" s="9"/>
      <c r="L76" s="9"/>
      <c r="M76" s="9"/>
      <c r="N76" s="9"/>
      <c r="O76" s="9"/>
      <c r="P76" s="9"/>
      <c r="Q76" s="9"/>
      <c r="R76" s="9"/>
    </row>
    <row r="77" spans="2:18" x14ac:dyDescent="0.3">
      <c r="B77" s="9"/>
      <c r="C77" s="9"/>
      <c r="D77" s="9"/>
      <c r="E77" s="9"/>
      <c r="F77" s="25"/>
      <c r="G77" s="87"/>
      <c r="H77" s="26"/>
      <c r="I77" s="43"/>
      <c r="J77" s="9"/>
      <c r="K77" s="9"/>
      <c r="L77" s="9"/>
      <c r="M77" s="9"/>
      <c r="N77" s="9"/>
      <c r="O77" s="9"/>
      <c r="P77" s="9"/>
      <c r="Q77" s="9"/>
      <c r="R77" s="9"/>
    </row>
    <row r="78" spans="2:18" x14ac:dyDescent="0.3">
      <c r="B78" s="9"/>
      <c r="C78" s="9"/>
      <c r="D78" s="9"/>
      <c r="E78" s="9"/>
      <c r="F78" s="25"/>
      <c r="G78" s="87"/>
      <c r="H78" s="26"/>
      <c r="I78" s="43"/>
      <c r="J78" s="9"/>
      <c r="K78" s="9"/>
      <c r="L78" s="9"/>
      <c r="M78" s="9"/>
      <c r="N78" s="9"/>
      <c r="O78" s="9"/>
      <c r="P78" s="9"/>
      <c r="Q78" s="9"/>
      <c r="R78" s="9"/>
    </row>
    <row r="79" spans="2:18" x14ac:dyDescent="0.3">
      <c r="B79" s="9"/>
      <c r="C79" s="9"/>
      <c r="D79" s="9"/>
      <c r="E79" s="9"/>
      <c r="F79" s="25"/>
      <c r="G79" s="87"/>
      <c r="H79" s="26"/>
      <c r="I79" s="43"/>
      <c r="J79" s="9"/>
      <c r="K79" s="9"/>
      <c r="L79" s="9"/>
      <c r="M79" s="9"/>
      <c r="N79" s="9"/>
      <c r="O79" s="9"/>
      <c r="P79" s="9"/>
      <c r="Q79" s="9"/>
      <c r="R79" s="9"/>
    </row>
    <row r="80" spans="2:18" x14ac:dyDescent="0.3">
      <c r="B80" s="9"/>
      <c r="C80" s="9"/>
      <c r="D80" s="9"/>
      <c r="E80" s="9"/>
      <c r="F80" s="25"/>
      <c r="G80" s="87"/>
      <c r="H80" s="26"/>
      <c r="I80" s="43"/>
      <c r="J80" s="9"/>
      <c r="K80" s="9"/>
      <c r="L80" s="9"/>
      <c r="M80" s="9"/>
      <c r="N80" s="9"/>
      <c r="O80" s="9"/>
      <c r="P80" s="9"/>
      <c r="Q80" s="9"/>
      <c r="R80" s="9"/>
    </row>
    <row r="81" spans="2:20" x14ac:dyDescent="0.3">
      <c r="B81" s="9"/>
      <c r="C81" s="9"/>
      <c r="D81" s="9"/>
      <c r="E81" s="9"/>
      <c r="F81" s="25"/>
      <c r="G81" s="87"/>
      <c r="H81" s="26"/>
      <c r="I81" s="43"/>
      <c r="J81" s="9"/>
      <c r="K81" s="9"/>
      <c r="L81" s="9"/>
      <c r="M81" s="9"/>
      <c r="N81" s="9"/>
      <c r="O81" s="9"/>
      <c r="P81" s="9"/>
      <c r="Q81" s="9"/>
      <c r="R81" s="9"/>
    </row>
    <row r="82" spans="2:20" x14ac:dyDescent="0.3">
      <c r="B82" s="9"/>
      <c r="C82" s="9"/>
      <c r="D82" s="9"/>
      <c r="E82" s="9"/>
      <c r="F82" s="25"/>
      <c r="G82" s="87"/>
      <c r="H82" s="26"/>
      <c r="I82" s="43"/>
      <c r="J82" s="9"/>
      <c r="K82" s="9"/>
      <c r="L82" s="9"/>
      <c r="M82" s="9"/>
      <c r="N82" s="9"/>
      <c r="O82" s="9"/>
      <c r="P82" s="9"/>
      <c r="Q82" s="9"/>
      <c r="R82" s="9"/>
    </row>
    <row r="83" spans="2:20" x14ac:dyDescent="0.3">
      <c r="B83" s="9"/>
      <c r="C83" s="9"/>
      <c r="D83" s="9"/>
      <c r="E83" s="9"/>
      <c r="F83" s="25"/>
      <c r="G83" s="87"/>
      <c r="H83" s="26"/>
      <c r="I83" s="43"/>
      <c r="J83" s="9"/>
      <c r="K83" s="9"/>
      <c r="L83" s="9"/>
      <c r="M83" s="9"/>
      <c r="N83" s="9"/>
      <c r="O83" s="9"/>
      <c r="P83" s="9"/>
      <c r="Q83" s="9"/>
      <c r="R83" s="9"/>
    </row>
    <row r="84" spans="2:20" x14ac:dyDescent="0.3">
      <c r="B84" s="9"/>
      <c r="C84" s="9"/>
      <c r="D84" s="9"/>
      <c r="E84" s="9"/>
      <c r="F84" s="25"/>
      <c r="G84" s="87"/>
      <c r="H84" s="26"/>
      <c r="I84" s="43"/>
      <c r="J84" s="9"/>
      <c r="K84" s="9"/>
      <c r="L84" s="9"/>
      <c r="M84" s="9"/>
      <c r="N84" s="9"/>
      <c r="O84" s="9"/>
      <c r="P84" s="9"/>
      <c r="Q84" s="9"/>
      <c r="R84" s="9"/>
    </row>
    <row r="85" spans="2:20" x14ac:dyDescent="0.3">
      <c r="B85" s="9"/>
      <c r="C85" s="9"/>
      <c r="D85" s="9"/>
      <c r="E85" s="9"/>
      <c r="F85" s="25"/>
      <c r="G85" s="87"/>
      <c r="H85" s="26"/>
      <c r="I85" s="43"/>
      <c r="J85" s="9"/>
      <c r="K85" s="9"/>
      <c r="L85" s="9"/>
      <c r="M85" s="9"/>
      <c r="N85" s="9"/>
      <c r="O85" s="9"/>
      <c r="P85" s="9"/>
      <c r="Q85" s="9"/>
      <c r="R85" s="9"/>
    </row>
    <row r="86" spans="2:20" x14ac:dyDescent="0.3">
      <c r="B86" s="9"/>
      <c r="C86" s="9"/>
      <c r="D86" s="9"/>
      <c r="E86" s="9"/>
      <c r="F86" s="25"/>
      <c r="G86" s="87"/>
      <c r="H86" s="26"/>
      <c r="I86" s="43"/>
      <c r="J86" s="9"/>
      <c r="K86" s="9"/>
      <c r="L86" s="9"/>
      <c r="M86" s="9"/>
      <c r="N86" s="9"/>
      <c r="O86" s="9"/>
      <c r="P86" s="9"/>
      <c r="Q86" s="9"/>
      <c r="R86" s="9"/>
    </row>
    <row r="87" spans="2:20" x14ac:dyDescent="0.3">
      <c r="B87" s="9"/>
      <c r="C87" s="9"/>
      <c r="D87" s="9"/>
      <c r="E87" s="9"/>
      <c r="F87" s="25"/>
      <c r="G87" s="87"/>
      <c r="H87" s="26"/>
      <c r="I87" s="43"/>
      <c r="J87" s="9"/>
      <c r="K87" s="9"/>
      <c r="L87" s="9"/>
      <c r="M87" s="9"/>
      <c r="N87" s="9"/>
      <c r="O87" s="9"/>
      <c r="P87" s="9"/>
      <c r="Q87" s="9"/>
      <c r="R87" s="9"/>
    </row>
    <row r="88" spans="2:20" x14ac:dyDescent="0.3">
      <c r="B88" s="61"/>
      <c r="C88" s="61"/>
      <c r="D88" s="61"/>
      <c r="E88" s="61"/>
      <c r="F88" s="62"/>
      <c r="G88" s="88"/>
      <c r="H88" s="63"/>
      <c r="I88" s="119"/>
      <c r="J88" s="61"/>
      <c r="K88" s="61"/>
      <c r="L88" s="61"/>
      <c r="M88" s="61"/>
      <c r="N88" s="61"/>
      <c r="O88" s="61"/>
      <c r="P88" s="61"/>
      <c r="Q88" s="61"/>
      <c r="R88" s="61"/>
      <c r="S88" s="9"/>
      <c r="T88" s="9"/>
    </row>
    <row r="89" spans="2:20" x14ac:dyDescent="0.3">
      <c r="B89" s="61"/>
      <c r="C89" s="61"/>
      <c r="D89" s="61"/>
      <c r="E89" s="61"/>
      <c r="F89" s="62"/>
      <c r="G89" s="88"/>
      <c r="H89" s="63"/>
      <c r="I89" s="119"/>
      <c r="J89" s="61"/>
      <c r="K89" s="61"/>
      <c r="L89" s="61"/>
      <c r="M89" s="61"/>
      <c r="N89" s="61"/>
      <c r="O89" s="61"/>
      <c r="P89" s="61"/>
      <c r="Q89" s="61"/>
      <c r="R89" s="61"/>
      <c r="S89" s="9"/>
      <c r="T89" s="9"/>
    </row>
    <row r="90" spans="2:20" x14ac:dyDescent="0.3">
      <c r="B90" s="61"/>
      <c r="C90" s="61"/>
      <c r="D90" s="61"/>
      <c r="E90" s="61"/>
      <c r="F90" s="62"/>
      <c r="G90" s="88"/>
      <c r="H90" s="63"/>
      <c r="I90" s="119"/>
      <c r="J90" s="61"/>
      <c r="K90" s="61"/>
      <c r="L90" s="61"/>
      <c r="M90" s="61"/>
      <c r="N90" s="61"/>
      <c r="O90" s="61"/>
      <c r="P90" s="61"/>
      <c r="Q90" s="61"/>
      <c r="R90" s="61"/>
      <c r="S90" s="9"/>
      <c r="T90" s="9"/>
    </row>
    <row r="91" spans="2:20" x14ac:dyDescent="0.3">
      <c r="B91" s="61"/>
      <c r="C91" s="61"/>
      <c r="D91" s="61"/>
      <c r="E91" s="61"/>
      <c r="F91" s="62"/>
      <c r="G91" s="88"/>
      <c r="H91" s="63"/>
      <c r="I91" s="119"/>
      <c r="J91" s="61"/>
      <c r="K91" s="61"/>
      <c r="L91" s="61"/>
      <c r="M91" s="61"/>
      <c r="N91" s="61"/>
      <c r="O91" s="61"/>
      <c r="P91" s="61"/>
      <c r="Q91" s="61"/>
      <c r="R91" s="61"/>
      <c r="S91" s="9"/>
      <c r="T91" s="9"/>
    </row>
    <row r="92" spans="2:20" x14ac:dyDescent="0.3">
      <c r="B92" s="61"/>
      <c r="C92" s="61"/>
      <c r="D92" s="61"/>
      <c r="E92" s="61"/>
      <c r="F92" s="62"/>
      <c r="G92" s="88"/>
      <c r="H92" s="63"/>
      <c r="I92" s="119"/>
      <c r="J92" s="61"/>
      <c r="K92" s="61"/>
      <c r="L92" s="61"/>
      <c r="M92" s="61"/>
      <c r="N92" s="61"/>
      <c r="O92" s="61"/>
      <c r="P92" s="61"/>
      <c r="Q92" s="61"/>
      <c r="R92" s="61"/>
      <c r="S92" s="9"/>
      <c r="T92" s="9"/>
    </row>
    <row r="93" spans="2:20" x14ac:dyDescent="0.3">
      <c r="B93" s="61"/>
      <c r="C93" s="61"/>
      <c r="D93" s="61"/>
      <c r="E93" s="61"/>
      <c r="F93" s="62"/>
      <c r="G93" s="88"/>
      <c r="H93" s="63"/>
      <c r="I93" s="119"/>
      <c r="J93" s="61"/>
      <c r="K93" s="61"/>
      <c r="L93" s="61"/>
      <c r="M93" s="61"/>
      <c r="N93" s="61"/>
      <c r="O93" s="61"/>
      <c r="P93" s="61"/>
      <c r="Q93" s="61"/>
      <c r="R93" s="61"/>
      <c r="S93" s="9"/>
      <c r="T93" s="9"/>
    </row>
    <row r="94" spans="2:20" x14ac:dyDescent="0.3">
      <c r="B94" s="61"/>
      <c r="C94" s="61"/>
      <c r="D94" s="61"/>
      <c r="E94" s="61"/>
      <c r="F94" s="62"/>
      <c r="G94" s="88"/>
      <c r="H94" s="63"/>
      <c r="I94" s="119"/>
      <c r="J94" s="61"/>
      <c r="K94" s="61"/>
      <c r="L94" s="61"/>
      <c r="M94" s="61"/>
      <c r="N94" s="61"/>
      <c r="O94" s="61"/>
      <c r="P94" s="61"/>
      <c r="Q94" s="61"/>
      <c r="R94" s="61"/>
      <c r="S94" s="9"/>
      <c r="T94" s="9"/>
    </row>
    <row r="95" spans="2:20" x14ac:dyDescent="0.3">
      <c r="B95" s="61"/>
      <c r="C95" s="61"/>
      <c r="D95" s="61"/>
      <c r="E95" s="61"/>
      <c r="F95" s="62"/>
      <c r="G95" s="88"/>
      <c r="H95" s="63"/>
      <c r="I95" s="119"/>
      <c r="J95" s="61"/>
      <c r="K95" s="61"/>
      <c r="L95" s="61"/>
      <c r="M95" s="61"/>
      <c r="N95" s="61"/>
      <c r="O95" s="61"/>
      <c r="P95" s="61"/>
      <c r="Q95" s="61"/>
      <c r="R95" s="61"/>
      <c r="S95" s="9"/>
      <c r="T95" s="9"/>
    </row>
    <row r="96" spans="2:20" x14ac:dyDescent="0.3">
      <c r="B96" s="61"/>
      <c r="C96" s="61"/>
      <c r="D96" s="61"/>
      <c r="E96" s="61"/>
      <c r="F96" s="62"/>
      <c r="G96" s="88"/>
      <c r="H96" s="63"/>
      <c r="I96" s="119"/>
      <c r="J96" s="61"/>
      <c r="K96" s="61"/>
      <c r="L96" s="61"/>
      <c r="M96" s="61"/>
      <c r="N96" s="61"/>
      <c r="O96" s="61"/>
      <c r="P96" s="61"/>
      <c r="Q96" s="61"/>
      <c r="R96" s="61"/>
      <c r="S96" s="9"/>
      <c r="T96" s="9"/>
    </row>
    <row r="97" spans="2:20" x14ac:dyDescent="0.3">
      <c r="B97" s="61"/>
      <c r="C97" s="61"/>
      <c r="D97" s="61"/>
      <c r="E97" s="61"/>
      <c r="F97" s="62"/>
      <c r="G97" s="88"/>
      <c r="H97" s="63"/>
      <c r="I97" s="119"/>
      <c r="J97" s="61"/>
      <c r="K97" s="61"/>
      <c r="L97" s="61"/>
      <c r="M97" s="61"/>
      <c r="N97" s="61"/>
      <c r="O97" s="61"/>
      <c r="P97" s="61"/>
      <c r="Q97" s="61"/>
      <c r="R97" s="61"/>
      <c r="S97" s="9"/>
      <c r="T97" s="9"/>
    </row>
    <row r="98" spans="2:20" x14ac:dyDescent="0.3">
      <c r="B98" s="61"/>
      <c r="C98" s="61"/>
      <c r="D98" s="61"/>
      <c r="E98" s="61"/>
      <c r="F98" s="62"/>
      <c r="G98" s="88"/>
      <c r="H98" s="63"/>
      <c r="I98" s="119"/>
      <c r="J98" s="61"/>
      <c r="K98" s="61"/>
      <c r="L98" s="61"/>
      <c r="M98" s="61"/>
      <c r="N98" s="61"/>
      <c r="O98" s="61"/>
      <c r="P98" s="61"/>
      <c r="Q98" s="61"/>
      <c r="R98" s="61"/>
      <c r="S98" s="9"/>
      <c r="T98" s="9"/>
    </row>
    <row r="99" spans="2:20" x14ac:dyDescent="0.3">
      <c r="B99" s="61"/>
      <c r="C99" s="61"/>
      <c r="D99" s="61"/>
      <c r="E99" s="61"/>
      <c r="F99" s="62"/>
      <c r="G99" s="88"/>
      <c r="H99" s="63"/>
      <c r="I99" s="119"/>
      <c r="J99" s="61"/>
      <c r="K99" s="61"/>
      <c r="L99" s="61"/>
      <c r="M99" s="61"/>
      <c r="N99" s="61"/>
      <c r="O99" s="61"/>
      <c r="P99" s="61"/>
      <c r="Q99" s="61"/>
      <c r="R99" s="61"/>
      <c r="S99" s="9"/>
      <c r="T99" s="9"/>
    </row>
    <row r="100" spans="2:20" x14ac:dyDescent="0.3">
      <c r="B100" s="61"/>
      <c r="C100" s="61"/>
      <c r="D100" s="61"/>
      <c r="E100" s="61"/>
      <c r="F100" s="62"/>
      <c r="G100" s="88"/>
      <c r="H100" s="63"/>
      <c r="I100" s="119"/>
      <c r="J100" s="61"/>
      <c r="K100" s="61"/>
      <c r="L100" s="61"/>
      <c r="M100" s="61"/>
      <c r="N100" s="61"/>
      <c r="O100" s="61"/>
      <c r="P100" s="61"/>
      <c r="Q100" s="61"/>
      <c r="R100" s="61"/>
      <c r="S100" s="9"/>
      <c r="T100" s="9"/>
    </row>
    <row r="101" spans="2:20" x14ac:dyDescent="0.3">
      <c r="B101" s="61"/>
      <c r="C101" s="61"/>
      <c r="D101" s="61"/>
      <c r="E101" s="61"/>
      <c r="F101" s="62"/>
      <c r="G101" s="88"/>
      <c r="H101" s="63"/>
      <c r="I101" s="119"/>
      <c r="J101" s="61"/>
      <c r="K101" s="61"/>
      <c r="L101" s="61"/>
      <c r="M101" s="61"/>
      <c r="N101" s="61"/>
      <c r="O101" s="61"/>
      <c r="P101" s="61"/>
      <c r="Q101" s="61"/>
      <c r="R101" s="61"/>
      <c r="S101" s="9"/>
      <c r="T101" s="9"/>
    </row>
    <row r="102" spans="2:20" x14ac:dyDescent="0.3">
      <c r="B102" s="61"/>
      <c r="C102" s="61"/>
      <c r="D102" s="61"/>
      <c r="E102" s="61"/>
      <c r="F102" s="62"/>
      <c r="G102" s="88"/>
      <c r="H102" s="63"/>
      <c r="I102" s="119"/>
      <c r="J102" s="61"/>
      <c r="K102" s="61"/>
      <c r="L102" s="61"/>
      <c r="M102" s="61"/>
      <c r="N102" s="61"/>
      <c r="O102" s="61"/>
      <c r="P102" s="61"/>
      <c r="Q102" s="61"/>
      <c r="R102" s="61"/>
      <c r="S102" s="9"/>
      <c r="T102" s="9"/>
    </row>
    <row r="103" spans="2:20" x14ac:dyDescent="0.3">
      <c r="B103" s="61"/>
      <c r="C103" s="61"/>
      <c r="D103" s="61"/>
      <c r="E103" s="61"/>
      <c r="F103" s="62"/>
      <c r="G103" s="88"/>
      <c r="H103" s="63"/>
      <c r="I103" s="119"/>
      <c r="J103" s="61"/>
      <c r="K103" s="61"/>
      <c r="L103" s="61"/>
      <c r="M103" s="61"/>
      <c r="N103" s="61"/>
      <c r="O103" s="61"/>
      <c r="P103" s="61"/>
      <c r="Q103" s="61"/>
      <c r="R103" s="61"/>
      <c r="S103" s="9"/>
      <c r="T103" s="9"/>
    </row>
    <row r="104" spans="2:20" x14ac:dyDescent="0.3">
      <c r="B104" s="61"/>
      <c r="C104" s="61"/>
      <c r="D104" s="61"/>
      <c r="E104" s="61"/>
      <c r="F104" s="62"/>
      <c r="G104" s="88"/>
      <c r="H104" s="63"/>
      <c r="I104" s="119"/>
      <c r="J104" s="61"/>
      <c r="K104" s="61"/>
      <c r="L104" s="61"/>
      <c r="M104" s="61"/>
      <c r="N104" s="61"/>
      <c r="O104" s="61"/>
      <c r="P104" s="61"/>
      <c r="Q104" s="61"/>
      <c r="R104" s="61"/>
      <c r="S104" s="9"/>
      <c r="T104" s="9"/>
    </row>
    <row r="105" spans="2:20" x14ac:dyDescent="0.3">
      <c r="B105" s="61"/>
      <c r="C105" s="61"/>
      <c r="D105" s="61"/>
      <c r="E105" s="61"/>
      <c r="F105" s="62"/>
      <c r="G105" s="88"/>
      <c r="H105" s="63"/>
      <c r="I105" s="119"/>
      <c r="J105" s="61"/>
      <c r="K105" s="61"/>
      <c r="L105" s="61"/>
      <c r="M105" s="61"/>
      <c r="N105" s="61"/>
      <c r="O105" s="61"/>
      <c r="P105" s="61"/>
      <c r="Q105" s="61"/>
      <c r="R105" s="61"/>
      <c r="S105" s="9"/>
      <c r="T105" s="9"/>
    </row>
    <row r="106" spans="2:20" x14ac:dyDescent="0.3">
      <c r="B106" s="61"/>
      <c r="C106" s="61"/>
      <c r="D106" s="61"/>
      <c r="E106" s="61"/>
      <c r="F106" s="62"/>
      <c r="G106" s="88"/>
      <c r="H106" s="63"/>
      <c r="I106" s="119"/>
      <c r="J106" s="61"/>
      <c r="K106" s="61"/>
      <c r="L106" s="61"/>
      <c r="M106" s="61"/>
      <c r="N106" s="61"/>
      <c r="O106" s="61"/>
      <c r="P106" s="61"/>
      <c r="Q106" s="61"/>
      <c r="R106" s="61"/>
      <c r="S106" s="9"/>
      <c r="T106" s="9"/>
    </row>
    <row r="107" spans="2:20" x14ac:dyDescent="0.3">
      <c r="B107" s="61"/>
      <c r="C107" s="61"/>
      <c r="D107" s="61"/>
      <c r="E107" s="61"/>
      <c r="F107" s="62"/>
      <c r="G107" s="88"/>
      <c r="H107" s="63"/>
      <c r="I107" s="119"/>
      <c r="J107" s="61"/>
      <c r="K107" s="61"/>
      <c r="L107" s="61"/>
      <c r="M107" s="61"/>
      <c r="N107" s="61"/>
      <c r="O107" s="61"/>
      <c r="P107" s="61"/>
      <c r="Q107" s="61"/>
      <c r="R107" s="61"/>
      <c r="S107" s="9"/>
      <c r="T107" s="9"/>
    </row>
    <row r="108" spans="2:20" x14ac:dyDescent="0.3">
      <c r="B108" s="61"/>
      <c r="C108" s="61"/>
      <c r="D108" s="61"/>
      <c r="E108" s="61"/>
      <c r="F108" s="62"/>
      <c r="G108" s="88"/>
      <c r="H108" s="63"/>
      <c r="I108" s="119"/>
      <c r="J108" s="61"/>
      <c r="K108" s="61"/>
      <c r="L108" s="61"/>
      <c r="M108" s="61"/>
      <c r="N108" s="61"/>
      <c r="O108" s="61"/>
      <c r="P108" s="61"/>
      <c r="Q108" s="61"/>
      <c r="R108" s="61"/>
      <c r="S108" s="9"/>
      <c r="T108" s="9"/>
    </row>
    <row r="109" spans="2:20" x14ac:dyDescent="0.3">
      <c r="B109" s="61"/>
      <c r="C109" s="61"/>
      <c r="D109" s="61"/>
      <c r="E109" s="61"/>
      <c r="F109" s="62"/>
      <c r="G109" s="88"/>
      <c r="H109" s="63"/>
      <c r="I109" s="119"/>
      <c r="J109" s="61"/>
      <c r="K109" s="61"/>
      <c r="L109" s="61"/>
      <c r="M109" s="61"/>
      <c r="N109" s="61"/>
      <c r="O109" s="61"/>
      <c r="P109" s="61"/>
      <c r="Q109" s="61"/>
      <c r="R109" s="61"/>
      <c r="S109" s="9"/>
      <c r="T109" s="9"/>
    </row>
    <row r="110" spans="2:20" x14ac:dyDescent="0.3">
      <c r="B110" s="61"/>
      <c r="C110" s="61"/>
      <c r="D110" s="61"/>
      <c r="E110" s="61"/>
      <c r="F110" s="62"/>
      <c r="G110" s="88"/>
      <c r="H110" s="63"/>
      <c r="I110" s="119"/>
      <c r="J110" s="61"/>
      <c r="K110" s="61"/>
      <c r="L110" s="61"/>
      <c r="M110" s="61"/>
      <c r="N110" s="61"/>
      <c r="O110" s="61"/>
      <c r="P110" s="61"/>
      <c r="Q110" s="61"/>
      <c r="R110" s="61"/>
      <c r="S110" s="9"/>
      <c r="T110" s="9"/>
    </row>
    <row r="111" spans="2:20" x14ac:dyDescent="0.3">
      <c r="B111" s="61"/>
      <c r="C111" s="61"/>
      <c r="D111" s="61"/>
      <c r="E111" s="61"/>
      <c r="F111" s="62"/>
      <c r="G111" s="88"/>
      <c r="H111" s="63"/>
      <c r="I111" s="119"/>
      <c r="J111" s="61"/>
      <c r="K111" s="61"/>
      <c r="L111" s="61"/>
      <c r="M111" s="61"/>
      <c r="N111" s="61"/>
      <c r="O111" s="61"/>
      <c r="P111" s="61"/>
      <c r="Q111" s="61"/>
      <c r="R111" s="61"/>
      <c r="S111" s="9"/>
      <c r="T111" s="9"/>
    </row>
    <row r="112" spans="2:20" x14ac:dyDescent="0.3">
      <c r="B112" s="61"/>
      <c r="C112" s="61"/>
      <c r="D112" s="61"/>
      <c r="E112" s="61"/>
      <c r="F112" s="62"/>
      <c r="G112" s="88"/>
      <c r="H112" s="63"/>
      <c r="I112" s="119"/>
      <c r="J112" s="61"/>
      <c r="K112" s="61"/>
      <c r="L112" s="61"/>
      <c r="M112" s="61"/>
      <c r="N112" s="61"/>
      <c r="O112" s="61"/>
      <c r="P112" s="61"/>
      <c r="Q112" s="61"/>
      <c r="R112" s="61"/>
      <c r="S112" s="9"/>
      <c r="T112" s="9"/>
    </row>
    <row r="113" spans="2:20" x14ac:dyDescent="0.3">
      <c r="B113" s="61"/>
      <c r="C113" s="61"/>
      <c r="D113" s="61"/>
      <c r="E113" s="61"/>
      <c r="F113" s="62"/>
      <c r="G113" s="88"/>
      <c r="H113" s="63"/>
      <c r="I113" s="119"/>
      <c r="J113" s="61"/>
      <c r="K113" s="61"/>
      <c r="L113" s="61"/>
      <c r="M113" s="61"/>
      <c r="N113" s="61"/>
      <c r="O113" s="61"/>
      <c r="P113" s="61"/>
      <c r="Q113" s="61"/>
      <c r="R113" s="61"/>
      <c r="S113" s="9"/>
      <c r="T113" s="9"/>
    </row>
    <row r="114" spans="2:20" x14ac:dyDescent="0.3">
      <c r="B114" s="61"/>
      <c r="C114" s="61"/>
      <c r="D114" s="61"/>
      <c r="E114" s="61"/>
      <c r="F114" s="62"/>
      <c r="G114" s="88"/>
      <c r="H114" s="63"/>
      <c r="I114" s="119"/>
      <c r="J114" s="61"/>
      <c r="K114" s="61"/>
      <c r="L114" s="61"/>
      <c r="M114" s="61"/>
      <c r="N114" s="61"/>
      <c r="O114" s="61"/>
      <c r="P114" s="61"/>
      <c r="Q114" s="61"/>
      <c r="R114" s="61"/>
      <c r="S114" s="9"/>
      <c r="T114" s="9"/>
    </row>
    <row r="115" spans="2:20" x14ac:dyDescent="0.3">
      <c r="B115" s="61"/>
      <c r="C115" s="61"/>
      <c r="D115" s="61"/>
      <c r="E115" s="61"/>
      <c r="F115" s="62"/>
      <c r="G115" s="88"/>
      <c r="H115" s="63"/>
      <c r="I115" s="119"/>
      <c r="J115" s="61"/>
      <c r="K115" s="61"/>
      <c r="L115" s="61"/>
      <c r="M115" s="61"/>
      <c r="N115" s="61"/>
      <c r="O115" s="61"/>
      <c r="P115" s="61"/>
      <c r="Q115" s="61"/>
      <c r="R115" s="61"/>
      <c r="S115" s="9"/>
      <c r="T115" s="9"/>
    </row>
    <row r="116" spans="2:20" x14ac:dyDescent="0.3">
      <c r="B116" s="61"/>
      <c r="C116" s="61"/>
      <c r="D116" s="61"/>
      <c r="E116" s="61"/>
      <c r="F116" s="62"/>
      <c r="G116" s="88"/>
      <c r="H116" s="63"/>
      <c r="I116" s="119"/>
      <c r="J116" s="61"/>
      <c r="K116" s="61"/>
      <c r="L116" s="61"/>
      <c r="M116" s="61"/>
      <c r="N116" s="61"/>
      <c r="O116" s="61"/>
      <c r="P116" s="61"/>
      <c r="Q116" s="61"/>
      <c r="R116" s="61"/>
      <c r="S116" s="9"/>
      <c r="T116" s="9"/>
    </row>
    <row r="117" spans="2:20" x14ac:dyDescent="0.3">
      <c r="B117" s="61"/>
      <c r="C117" s="61"/>
      <c r="D117" s="61"/>
      <c r="E117" s="61"/>
      <c r="F117" s="62"/>
      <c r="G117" s="88"/>
      <c r="H117" s="63"/>
      <c r="I117" s="119"/>
      <c r="J117" s="61"/>
      <c r="K117" s="61"/>
      <c r="L117" s="61"/>
      <c r="M117" s="61"/>
      <c r="N117" s="61"/>
      <c r="O117" s="61"/>
      <c r="P117" s="61"/>
      <c r="Q117" s="61"/>
      <c r="R117" s="61"/>
      <c r="S117" s="9"/>
      <c r="T117" s="9"/>
    </row>
    <row r="118" spans="2:20" x14ac:dyDescent="0.3">
      <c r="B118" s="61"/>
      <c r="C118" s="61"/>
      <c r="D118" s="61"/>
      <c r="E118" s="61"/>
      <c r="F118" s="62"/>
      <c r="G118" s="88"/>
      <c r="H118" s="63"/>
      <c r="I118" s="119"/>
      <c r="J118" s="61"/>
      <c r="K118" s="61"/>
      <c r="L118" s="61"/>
      <c r="M118" s="61"/>
      <c r="N118" s="61"/>
      <c r="O118" s="61"/>
      <c r="P118" s="61"/>
      <c r="Q118" s="61"/>
      <c r="R118" s="61"/>
      <c r="S118" s="9"/>
      <c r="T118" s="9"/>
    </row>
    <row r="119" spans="2:20" x14ac:dyDescent="0.3">
      <c r="B119" s="61"/>
      <c r="C119" s="61"/>
      <c r="D119" s="61"/>
      <c r="E119" s="61"/>
      <c r="F119" s="62"/>
      <c r="G119" s="88"/>
      <c r="H119" s="63"/>
      <c r="I119" s="119"/>
      <c r="J119" s="61"/>
      <c r="K119" s="61"/>
      <c r="L119" s="61"/>
      <c r="M119" s="61"/>
      <c r="N119" s="61"/>
      <c r="O119" s="61"/>
      <c r="P119" s="61"/>
      <c r="Q119" s="61"/>
      <c r="R119" s="61"/>
      <c r="S119" s="9"/>
      <c r="T119" s="9"/>
    </row>
    <row r="120" spans="2:20" x14ac:dyDescent="0.3">
      <c r="B120" s="61"/>
      <c r="C120" s="61"/>
      <c r="D120" s="61"/>
      <c r="E120" s="61"/>
      <c r="F120" s="62"/>
      <c r="G120" s="88"/>
      <c r="H120" s="63"/>
      <c r="I120" s="119"/>
      <c r="J120" s="61"/>
      <c r="K120" s="61"/>
      <c r="L120" s="61"/>
      <c r="M120" s="61"/>
      <c r="N120" s="61"/>
      <c r="O120" s="61"/>
      <c r="P120" s="61"/>
      <c r="Q120" s="61"/>
      <c r="R120" s="61"/>
      <c r="S120" s="9"/>
      <c r="T120" s="9"/>
    </row>
    <row r="121" spans="2:20" x14ac:dyDescent="0.3">
      <c r="B121" s="61"/>
      <c r="C121" s="61"/>
      <c r="D121" s="61"/>
      <c r="E121" s="61"/>
      <c r="F121" s="62"/>
      <c r="G121" s="88"/>
      <c r="H121" s="63"/>
      <c r="I121" s="119"/>
      <c r="J121" s="61"/>
      <c r="K121" s="61"/>
      <c r="L121" s="61"/>
      <c r="M121" s="61"/>
      <c r="N121" s="61"/>
      <c r="O121" s="61"/>
      <c r="P121" s="61"/>
      <c r="Q121" s="61"/>
      <c r="R121" s="61"/>
      <c r="S121" s="9"/>
      <c r="T121" s="9"/>
    </row>
    <row r="122" spans="2:20" x14ac:dyDescent="0.3">
      <c r="B122" s="61"/>
      <c r="C122" s="61"/>
      <c r="D122" s="61"/>
      <c r="E122" s="61"/>
      <c r="F122" s="62"/>
      <c r="G122" s="88"/>
      <c r="H122" s="63"/>
      <c r="I122" s="119"/>
      <c r="J122" s="61"/>
      <c r="K122" s="61"/>
      <c r="L122" s="61"/>
      <c r="M122" s="61"/>
      <c r="N122" s="61"/>
      <c r="O122" s="61"/>
      <c r="P122" s="61"/>
      <c r="Q122" s="61"/>
      <c r="R122" s="61"/>
      <c r="S122" s="9"/>
      <c r="T122" s="9"/>
    </row>
    <row r="123" spans="2:20" x14ac:dyDescent="0.3">
      <c r="B123" s="61"/>
      <c r="C123" s="61"/>
      <c r="D123" s="61"/>
      <c r="E123" s="61"/>
      <c r="F123" s="62"/>
      <c r="G123" s="88"/>
      <c r="H123" s="63"/>
      <c r="I123" s="119"/>
      <c r="J123" s="61"/>
      <c r="K123" s="61"/>
      <c r="L123" s="61"/>
      <c r="M123" s="61"/>
      <c r="N123" s="61"/>
      <c r="O123" s="61"/>
      <c r="P123" s="61"/>
      <c r="Q123" s="61"/>
      <c r="R123" s="61"/>
      <c r="S123" s="9"/>
      <c r="T123" s="9"/>
    </row>
    <row r="124" spans="2:20" x14ac:dyDescent="0.3">
      <c r="B124" s="61"/>
      <c r="C124" s="61"/>
      <c r="D124" s="61"/>
      <c r="E124" s="61"/>
      <c r="F124" s="62"/>
      <c r="G124" s="88"/>
      <c r="H124" s="63"/>
      <c r="I124" s="119"/>
      <c r="J124" s="61"/>
      <c r="K124" s="61"/>
      <c r="L124" s="61"/>
      <c r="M124" s="61"/>
      <c r="N124" s="61"/>
      <c r="O124" s="61"/>
      <c r="P124" s="61"/>
      <c r="Q124" s="61"/>
      <c r="R124" s="61"/>
      <c r="S124" s="9"/>
      <c r="T124" s="9"/>
    </row>
    <row r="125" spans="2:20" x14ac:dyDescent="0.3">
      <c r="B125" s="61"/>
      <c r="C125" s="61"/>
      <c r="D125" s="61"/>
      <c r="E125" s="61"/>
      <c r="F125" s="62"/>
      <c r="G125" s="88"/>
      <c r="H125" s="63"/>
      <c r="I125" s="119"/>
      <c r="J125" s="61"/>
      <c r="K125" s="61"/>
      <c r="L125" s="61"/>
      <c r="M125" s="61"/>
      <c r="N125" s="61"/>
      <c r="O125" s="61"/>
      <c r="P125" s="61"/>
      <c r="Q125" s="61"/>
      <c r="R125" s="61"/>
      <c r="S125" s="9"/>
      <c r="T125" s="9"/>
    </row>
    <row r="126" spans="2:20" x14ac:dyDescent="0.3">
      <c r="B126" s="61"/>
      <c r="C126" s="61"/>
      <c r="D126" s="61"/>
      <c r="E126" s="61"/>
      <c r="F126" s="62"/>
      <c r="G126" s="88"/>
      <c r="H126" s="63"/>
      <c r="I126" s="119"/>
      <c r="J126" s="61"/>
      <c r="K126" s="61"/>
      <c r="L126" s="61"/>
      <c r="M126" s="61"/>
      <c r="N126" s="61"/>
      <c r="O126" s="61"/>
      <c r="P126" s="61"/>
      <c r="Q126" s="61"/>
      <c r="R126" s="61"/>
      <c r="S126" s="9"/>
      <c r="T126" s="9"/>
    </row>
    <row r="127" spans="2:20" x14ac:dyDescent="0.3">
      <c r="B127" s="61"/>
      <c r="C127" s="61"/>
      <c r="D127" s="61"/>
      <c r="E127" s="61"/>
      <c r="F127" s="62"/>
      <c r="G127" s="88"/>
      <c r="H127" s="63"/>
      <c r="I127" s="119"/>
      <c r="J127" s="61"/>
      <c r="K127" s="61"/>
      <c r="L127" s="61"/>
      <c r="M127" s="61"/>
      <c r="N127" s="61"/>
      <c r="O127" s="61"/>
      <c r="P127" s="61"/>
      <c r="Q127" s="61"/>
      <c r="R127" s="61"/>
      <c r="S127" s="9"/>
      <c r="T127" s="9"/>
    </row>
    <row r="128" spans="2:20" x14ac:dyDescent="0.3">
      <c r="B128" s="61"/>
      <c r="C128" s="61"/>
      <c r="D128" s="61"/>
      <c r="E128" s="61"/>
      <c r="F128" s="62"/>
      <c r="G128" s="88"/>
      <c r="H128" s="63"/>
      <c r="I128" s="119"/>
      <c r="J128" s="61"/>
      <c r="K128" s="61"/>
      <c r="L128" s="61"/>
      <c r="M128" s="61"/>
      <c r="N128" s="61"/>
      <c r="O128" s="61"/>
      <c r="P128" s="61"/>
      <c r="Q128" s="61"/>
      <c r="R128" s="61"/>
      <c r="S128" s="9"/>
      <c r="T128" s="9"/>
    </row>
    <row r="129" spans="2:20" x14ac:dyDescent="0.3">
      <c r="B129" s="61"/>
      <c r="C129" s="61"/>
      <c r="D129" s="61"/>
      <c r="E129" s="61"/>
      <c r="F129" s="62"/>
      <c r="G129" s="88"/>
      <c r="H129" s="63"/>
      <c r="I129" s="119"/>
      <c r="J129" s="61"/>
      <c r="K129" s="61"/>
      <c r="L129" s="61"/>
      <c r="M129" s="61"/>
      <c r="N129" s="61"/>
      <c r="O129" s="61"/>
      <c r="P129" s="61"/>
      <c r="Q129" s="61"/>
      <c r="R129" s="61"/>
      <c r="S129" s="9"/>
      <c r="T129" s="9"/>
    </row>
    <row r="130" spans="2:20" x14ac:dyDescent="0.3">
      <c r="B130" s="61"/>
      <c r="C130" s="61"/>
      <c r="D130" s="61"/>
      <c r="E130" s="61"/>
      <c r="F130" s="62"/>
      <c r="G130" s="88"/>
      <c r="H130" s="63"/>
      <c r="I130" s="119"/>
      <c r="J130" s="61"/>
      <c r="K130" s="61"/>
      <c r="L130" s="61"/>
      <c r="M130" s="61"/>
      <c r="N130" s="61"/>
      <c r="O130" s="61"/>
      <c r="P130" s="61"/>
      <c r="Q130" s="61"/>
      <c r="R130" s="61"/>
      <c r="S130" s="9"/>
      <c r="T130" s="9"/>
    </row>
    <row r="131" spans="2:20" x14ac:dyDescent="0.3">
      <c r="B131" s="61"/>
      <c r="C131" s="61"/>
      <c r="D131" s="61"/>
      <c r="E131" s="61"/>
      <c r="F131" s="62"/>
      <c r="G131" s="88"/>
      <c r="H131" s="63"/>
      <c r="I131" s="119"/>
      <c r="J131" s="61"/>
      <c r="K131" s="61"/>
      <c r="L131" s="61"/>
      <c r="M131" s="61"/>
      <c r="N131" s="61"/>
      <c r="O131" s="61"/>
      <c r="P131" s="61"/>
      <c r="Q131" s="61"/>
      <c r="R131" s="61"/>
      <c r="S131" s="9"/>
      <c r="T131" s="9"/>
    </row>
    <row r="132" spans="2:20" x14ac:dyDescent="0.3">
      <c r="B132" s="61"/>
      <c r="C132" s="61"/>
      <c r="D132" s="61"/>
      <c r="E132" s="61"/>
      <c r="F132" s="62"/>
      <c r="G132" s="88"/>
      <c r="H132" s="63"/>
      <c r="I132" s="119"/>
      <c r="J132" s="61"/>
      <c r="K132" s="61"/>
      <c r="L132" s="61"/>
      <c r="M132" s="61"/>
      <c r="N132" s="61"/>
      <c r="O132" s="61"/>
      <c r="P132" s="61"/>
      <c r="Q132" s="61"/>
      <c r="R132" s="61"/>
      <c r="S132" s="9"/>
      <c r="T132" s="9"/>
    </row>
    <row r="133" spans="2:20" x14ac:dyDescent="0.3">
      <c r="B133" s="61"/>
      <c r="C133" s="61"/>
      <c r="D133" s="61"/>
      <c r="E133" s="61"/>
      <c r="F133" s="62"/>
      <c r="G133" s="88"/>
      <c r="H133" s="63"/>
      <c r="I133" s="119"/>
      <c r="J133" s="61"/>
      <c r="K133" s="61"/>
      <c r="L133" s="61"/>
      <c r="M133" s="61"/>
      <c r="N133" s="61"/>
      <c r="O133" s="61"/>
      <c r="P133" s="61"/>
      <c r="Q133" s="61"/>
      <c r="R133" s="61"/>
      <c r="S133" s="9"/>
      <c r="T133" s="9"/>
    </row>
    <row r="134" spans="2:20" x14ac:dyDescent="0.3">
      <c r="B134" s="61"/>
      <c r="C134" s="61"/>
      <c r="D134" s="61"/>
      <c r="E134" s="61"/>
      <c r="F134" s="62"/>
      <c r="G134" s="88"/>
      <c r="H134" s="63"/>
      <c r="I134" s="119"/>
      <c r="J134" s="61"/>
      <c r="K134" s="61"/>
      <c r="L134" s="61"/>
      <c r="M134" s="61"/>
      <c r="N134" s="61"/>
      <c r="O134" s="61"/>
      <c r="P134" s="61"/>
      <c r="Q134" s="61"/>
      <c r="R134" s="61"/>
      <c r="S134" s="9"/>
      <c r="T134" s="9"/>
    </row>
    <row r="135" spans="2:20" x14ac:dyDescent="0.3">
      <c r="B135" s="61"/>
      <c r="C135" s="61"/>
      <c r="D135" s="61"/>
      <c r="E135" s="61"/>
      <c r="F135" s="62"/>
      <c r="G135" s="88"/>
      <c r="H135" s="63"/>
      <c r="I135" s="119"/>
      <c r="J135" s="61"/>
      <c r="K135" s="61"/>
      <c r="L135" s="61"/>
      <c r="M135" s="61"/>
      <c r="N135" s="61"/>
      <c r="O135" s="61"/>
      <c r="P135" s="61"/>
      <c r="Q135" s="61"/>
      <c r="R135" s="61"/>
      <c r="S135" s="9"/>
      <c r="T135" s="9"/>
    </row>
    <row r="136" spans="2:20" x14ac:dyDescent="0.3">
      <c r="B136" s="61"/>
      <c r="C136" s="61"/>
      <c r="D136" s="61"/>
      <c r="E136" s="61"/>
      <c r="F136" s="62"/>
      <c r="G136" s="88"/>
      <c r="H136" s="63"/>
      <c r="I136" s="119"/>
      <c r="J136" s="61"/>
      <c r="K136" s="61"/>
      <c r="L136" s="61"/>
      <c r="M136" s="61"/>
      <c r="N136" s="61"/>
      <c r="O136" s="61"/>
      <c r="P136" s="61"/>
      <c r="Q136" s="61"/>
      <c r="R136" s="61"/>
      <c r="S136" s="9"/>
      <c r="T136" s="9"/>
    </row>
    <row r="137" spans="2:20" x14ac:dyDescent="0.3">
      <c r="B137" s="61"/>
      <c r="C137" s="61"/>
      <c r="D137" s="61"/>
      <c r="E137" s="61"/>
      <c r="F137" s="62"/>
      <c r="G137" s="88"/>
      <c r="H137" s="63"/>
      <c r="I137" s="119"/>
      <c r="J137" s="61"/>
      <c r="K137" s="61"/>
      <c r="L137" s="61"/>
      <c r="M137" s="61"/>
      <c r="N137" s="61"/>
      <c r="O137" s="61"/>
      <c r="P137" s="61"/>
      <c r="Q137" s="61"/>
      <c r="R137" s="61"/>
      <c r="S137" s="9"/>
      <c r="T137" s="9"/>
    </row>
    <row r="138" spans="2:20" x14ac:dyDescent="0.3">
      <c r="B138" s="61"/>
      <c r="C138" s="61"/>
      <c r="D138" s="61"/>
      <c r="E138" s="61"/>
      <c r="F138" s="62"/>
      <c r="G138" s="88"/>
      <c r="H138" s="63"/>
      <c r="I138" s="119"/>
      <c r="J138" s="61"/>
      <c r="K138" s="61"/>
      <c r="L138" s="61"/>
      <c r="M138" s="61"/>
      <c r="N138" s="61"/>
      <c r="O138" s="61"/>
      <c r="P138" s="61"/>
      <c r="Q138" s="61"/>
      <c r="R138" s="61"/>
      <c r="S138" s="9"/>
      <c r="T138" s="9"/>
    </row>
    <row r="139" spans="2:20" x14ac:dyDescent="0.3">
      <c r="B139" s="61"/>
      <c r="C139" s="61"/>
      <c r="D139" s="61"/>
      <c r="E139" s="61"/>
      <c r="F139" s="62"/>
      <c r="G139" s="88"/>
      <c r="H139" s="63"/>
      <c r="I139" s="119"/>
      <c r="J139" s="61"/>
      <c r="K139" s="61"/>
      <c r="L139" s="61"/>
      <c r="M139" s="61"/>
      <c r="N139" s="61"/>
      <c r="O139" s="61"/>
      <c r="P139" s="61"/>
      <c r="Q139" s="61"/>
      <c r="R139" s="61"/>
      <c r="S139" s="9"/>
      <c r="T139" s="9"/>
    </row>
    <row r="140" spans="2:20" x14ac:dyDescent="0.3">
      <c r="B140" s="61"/>
      <c r="C140" s="61"/>
      <c r="D140" s="61"/>
      <c r="E140" s="61"/>
      <c r="F140" s="62"/>
      <c r="G140" s="88"/>
      <c r="H140" s="63"/>
      <c r="I140" s="119"/>
      <c r="J140" s="61"/>
      <c r="K140" s="61"/>
      <c r="L140" s="61"/>
      <c r="M140" s="61"/>
      <c r="N140" s="61"/>
      <c r="O140" s="61"/>
      <c r="P140" s="61"/>
      <c r="Q140" s="61"/>
      <c r="R140" s="61"/>
      <c r="S140" s="9"/>
      <c r="T140" s="9"/>
    </row>
    <row r="141" spans="2:20" x14ac:dyDescent="0.3">
      <c r="B141" s="61"/>
      <c r="C141" s="61"/>
      <c r="D141" s="61"/>
      <c r="E141" s="61"/>
      <c r="F141" s="62"/>
      <c r="G141" s="88"/>
      <c r="H141" s="63"/>
      <c r="I141" s="119"/>
      <c r="J141" s="61"/>
      <c r="K141" s="61"/>
      <c r="L141" s="61"/>
      <c r="M141" s="61"/>
      <c r="N141" s="61"/>
      <c r="O141" s="61"/>
      <c r="P141" s="61"/>
      <c r="Q141" s="61"/>
      <c r="R141" s="61"/>
      <c r="S141" s="9"/>
      <c r="T141" s="9"/>
    </row>
    <row r="142" spans="2:20" x14ac:dyDescent="0.3">
      <c r="B142" s="61"/>
      <c r="C142" s="61"/>
      <c r="D142" s="61"/>
      <c r="E142" s="61"/>
      <c r="F142" s="62"/>
      <c r="G142" s="88"/>
      <c r="H142" s="63"/>
      <c r="I142" s="119"/>
      <c r="J142" s="61"/>
      <c r="K142" s="61"/>
      <c r="L142" s="61"/>
      <c r="M142" s="61"/>
      <c r="N142" s="61"/>
      <c r="O142" s="61"/>
      <c r="P142" s="61"/>
      <c r="Q142" s="61"/>
      <c r="R142" s="61"/>
      <c r="S142" s="9"/>
      <c r="T142" s="9"/>
    </row>
    <row r="143" spans="2:20" x14ac:dyDescent="0.3">
      <c r="B143" s="61"/>
      <c r="C143" s="61"/>
      <c r="D143" s="61"/>
      <c r="E143" s="61"/>
      <c r="F143" s="62"/>
      <c r="G143" s="88"/>
      <c r="H143" s="63"/>
      <c r="I143" s="119"/>
      <c r="J143" s="61"/>
      <c r="K143" s="61"/>
      <c r="L143" s="61"/>
      <c r="M143" s="61"/>
      <c r="N143" s="61"/>
      <c r="O143" s="61"/>
      <c r="P143" s="61"/>
      <c r="Q143" s="61"/>
      <c r="R143" s="61"/>
      <c r="S143" s="9"/>
      <c r="T143" s="9"/>
    </row>
    <row r="144" spans="2:20" x14ac:dyDescent="0.3">
      <c r="B144" s="61"/>
      <c r="C144" s="61"/>
      <c r="D144" s="61"/>
      <c r="E144" s="61"/>
      <c r="F144" s="62"/>
      <c r="G144" s="88"/>
      <c r="H144" s="63"/>
      <c r="I144" s="119"/>
      <c r="J144" s="61"/>
      <c r="K144" s="61"/>
      <c r="L144" s="61"/>
      <c r="M144" s="61"/>
      <c r="N144" s="61"/>
      <c r="O144" s="61"/>
      <c r="P144" s="61"/>
      <c r="Q144" s="61"/>
      <c r="R144" s="61"/>
      <c r="S144" s="9"/>
      <c r="T144" s="9"/>
    </row>
    <row r="145" spans="2:20" x14ac:dyDescent="0.3">
      <c r="B145" s="61"/>
      <c r="C145" s="61"/>
      <c r="D145" s="61"/>
      <c r="E145" s="61"/>
      <c r="F145" s="62"/>
      <c r="G145" s="88"/>
      <c r="H145" s="63"/>
      <c r="I145" s="119"/>
      <c r="J145" s="61"/>
      <c r="K145" s="61"/>
      <c r="L145" s="61"/>
      <c r="M145" s="61"/>
      <c r="N145" s="61"/>
      <c r="O145" s="61"/>
      <c r="P145" s="61"/>
      <c r="Q145" s="61"/>
      <c r="R145" s="61"/>
      <c r="S145" s="9"/>
      <c r="T145" s="9"/>
    </row>
    <row r="146" spans="2:20" x14ac:dyDescent="0.3">
      <c r="B146" s="61"/>
      <c r="C146" s="61"/>
      <c r="D146" s="61"/>
      <c r="E146" s="61"/>
      <c r="F146" s="62"/>
      <c r="G146" s="88"/>
      <c r="H146" s="63"/>
      <c r="I146" s="119"/>
      <c r="J146" s="61"/>
      <c r="K146" s="61"/>
      <c r="L146" s="61"/>
      <c r="M146" s="61"/>
      <c r="N146" s="61"/>
      <c r="O146" s="61"/>
      <c r="P146" s="61"/>
      <c r="Q146" s="61"/>
      <c r="R146" s="61"/>
      <c r="S146" s="9"/>
      <c r="T146" s="9"/>
    </row>
    <row r="147" spans="2:20" x14ac:dyDescent="0.3">
      <c r="B147" s="61"/>
      <c r="C147" s="61"/>
      <c r="D147" s="61"/>
      <c r="E147" s="61"/>
      <c r="F147" s="62"/>
      <c r="G147" s="88"/>
      <c r="H147" s="63"/>
      <c r="I147" s="119"/>
      <c r="J147" s="61"/>
      <c r="K147" s="61"/>
      <c r="L147" s="61"/>
      <c r="M147" s="61"/>
      <c r="N147" s="61"/>
      <c r="O147" s="61"/>
      <c r="P147" s="61"/>
      <c r="Q147" s="61"/>
      <c r="R147" s="61"/>
      <c r="S147" s="9"/>
      <c r="T147" s="9"/>
    </row>
    <row r="148" spans="2:20" x14ac:dyDescent="0.3">
      <c r="B148" s="61"/>
      <c r="C148" s="61"/>
      <c r="D148" s="61"/>
      <c r="E148" s="61"/>
      <c r="F148" s="62"/>
      <c r="G148" s="88"/>
      <c r="H148" s="63"/>
      <c r="I148" s="119"/>
      <c r="J148" s="61"/>
      <c r="K148" s="61"/>
      <c r="L148" s="61"/>
      <c r="M148" s="61"/>
      <c r="N148" s="61"/>
      <c r="O148" s="61"/>
      <c r="P148" s="61"/>
      <c r="Q148" s="61"/>
      <c r="R148" s="61"/>
      <c r="S148" s="9"/>
      <c r="T148" s="9"/>
    </row>
    <row r="149" spans="2:20" x14ac:dyDescent="0.3">
      <c r="B149" s="61"/>
      <c r="C149" s="61"/>
      <c r="D149" s="61"/>
      <c r="E149" s="61"/>
      <c r="F149" s="62"/>
      <c r="G149" s="88"/>
      <c r="H149" s="63"/>
      <c r="I149" s="119"/>
      <c r="J149" s="61"/>
      <c r="K149" s="61"/>
      <c r="L149" s="61"/>
      <c r="M149" s="61"/>
      <c r="N149" s="61"/>
      <c r="O149" s="61"/>
      <c r="P149" s="61"/>
      <c r="Q149" s="61"/>
      <c r="R149" s="61"/>
      <c r="S149" s="9"/>
      <c r="T149" s="9"/>
    </row>
    <row r="150" spans="2:20" x14ac:dyDescent="0.3">
      <c r="B150" s="61"/>
      <c r="C150" s="61"/>
      <c r="D150" s="61"/>
      <c r="E150" s="61"/>
      <c r="F150" s="62"/>
      <c r="G150" s="88"/>
      <c r="H150" s="63"/>
      <c r="I150" s="119"/>
      <c r="J150" s="61"/>
      <c r="K150" s="61"/>
      <c r="L150" s="61"/>
      <c r="M150" s="61"/>
      <c r="N150" s="61"/>
      <c r="O150" s="61"/>
      <c r="P150" s="61"/>
      <c r="Q150" s="61"/>
      <c r="R150" s="61"/>
      <c r="S150" s="9"/>
      <c r="T150" s="9"/>
    </row>
    <row r="151" spans="2:20" x14ac:dyDescent="0.3">
      <c r="B151" s="61"/>
      <c r="C151" s="61"/>
      <c r="D151" s="61"/>
      <c r="E151" s="61"/>
      <c r="F151" s="62"/>
      <c r="G151" s="88"/>
      <c r="H151" s="63"/>
      <c r="I151" s="119"/>
      <c r="J151" s="61"/>
      <c r="K151" s="61"/>
      <c r="L151" s="61"/>
      <c r="M151" s="61"/>
      <c r="N151" s="61"/>
      <c r="O151" s="61"/>
      <c r="P151" s="61"/>
      <c r="Q151" s="61"/>
      <c r="R151" s="61"/>
      <c r="S151" s="9"/>
      <c r="T151" s="9"/>
    </row>
    <row r="152" spans="2:20" x14ac:dyDescent="0.3">
      <c r="B152" s="61"/>
      <c r="C152" s="61"/>
      <c r="D152" s="61"/>
      <c r="E152" s="61"/>
      <c r="F152" s="62"/>
      <c r="G152" s="88"/>
      <c r="H152" s="63"/>
      <c r="I152" s="119"/>
      <c r="J152" s="61"/>
      <c r="K152" s="61"/>
      <c r="L152" s="61"/>
      <c r="M152" s="61"/>
      <c r="N152" s="61"/>
      <c r="O152" s="61"/>
      <c r="P152" s="61"/>
      <c r="Q152" s="61"/>
      <c r="R152" s="61"/>
      <c r="S152" s="9"/>
      <c r="T152" s="9"/>
    </row>
    <row r="153" spans="2:20" x14ac:dyDescent="0.3">
      <c r="B153" s="61"/>
      <c r="C153" s="61"/>
      <c r="D153" s="61"/>
      <c r="E153" s="61"/>
      <c r="F153" s="62"/>
      <c r="G153" s="88"/>
      <c r="H153" s="63"/>
      <c r="I153" s="119"/>
      <c r="J153" s="61"/>
      <c r="K153" s="61"/>
      <c r="L153" s="61"/>
      <c r="M153" s="61"/>
      <c r="N153" s="61"/>
      <c r="O153" s="61"/>
      <c r="P153" s="61"/>
      <c r="Q153" s="61"/>
      <c r="R153" s="61"/>
      <c r="S153" s="9"/>
      <c r="T153" s="9"/>
    </row>
    <row r="154" spans="2:20" x14ac:dyDescent="0.3">
      <c r="B154" s="61"/>
      <c r="C154" s="61"/>
      <c r="D154" s="61"/>
      <c r="E154" s="61"/>
      <c r="F154" s="62"/>
      <c r="G154" s="88"/>
      <c r="H154" s="63"/>
      <c r="I154" s="119"/>
      <c r="J154" s="61"/>
      <c r="K154" s="61"/>
      <c r="L154" s="61"/>
      <c r="M154" s="61"/>
      <c r="N154" s="61"/>
      <c r="O154" s="61"/>
      <c r="P154" s="61"/>
      <c r="Q154" s="61"/>
      <c r="R154" s="61"/>
      <c r="S154" s="9"/>
      <c r="T154" s="9"/>
    </row>
    <row r="155" spans="2:20" x14ac:dyDescent="0.3">
      <c r="B155" s="61"/>
      <c r="C155" s="61"/>
      <c r="D155" s="61"/>
      <c r="E155" s="61"/>
      <c r="F155" s="62"/>
      <c r="G155" s="88"/>
      <c r="H155" s="63"/>
      <c r="I155" s="119"/>
      <c r="J155" s="61"/>
      <c r="K155" s="61"/>
      <c r="L155" s="61"/>
      <c r="M155" s="61"/>
      <c r="N155" s="61"/>
      <c r="O155" s="61"/>
      <c r="P155" s="61"/>
      <c r="Q155" s="61"/>
      <c r="R155" s="61"/>
      <c r="S155" s="9"/>
      <c r="T155" s="9"/>
    </row>
    <row r="156" spans="2:20" x14ac:dyDescent="0.3">
      <c r="B156" s="61"/>
      <c r="C156" s="61"/>
      <c r="D156" s="61"/>
      <c r="E156" s="61"/>
      <c r="F156" s="62"/>
      <c r="G156" s="88"/>
      <c r="H156" s="63"/>
      <c r="I156" s="119"/>
      <c r="J156" s="61"/>
      <c r="K156" s="61"/>
      <c r="L156" s="61"/>
      <c r="M156" s="61"/>
      <c r="N156" s="61"/>
      <c r="O156" s="61"/>
      <c r="P156" s="61"/>
      <c r="Q156" s="61"/>
      <c r="R156" s="61"/>
      <c r="S156" s="9"/>
      <c r="T156" s="9"/>
    </row>
    <row r="157" spans="2:20" x14ac:dyDescent="0.3">
      <c r="B157" s="61"/>
      <c r="C157" s="61"/>
      <c r="D157" s="61"/>
      <c r="E157" s="61"/>
      <c r="F157" s="62"/>
      <c r="G157" s="88"/>
      <c r="H157" s="63"/>
      <c r="I157" s="119"/>
      <c r="J157" s="61"/>
      <c r="K157" s="61"/>
      <c r="L157" s="61"/>
      <c r="M157" s="61"/>
      <c r="N157" s="61"/>
      <c r="O157" s="61"/>
      <c r="P157" s="61"/>
      <c r="Q157" s="61"/>
      <c r="R157" s="61"/>
      <c r="S157" s="9"/>
      <c r="T157" s="9"/>
    </row>
    <row r="158" spans="2:20" x14ac:dyDescent="0.3">
      <c r="B158" s="61"/>
      <c r="C158" s="61"/>
      <c r="D158" s="61"/>
      <c r="E158" s="61"/>
      <c r="F158" s="62"/>
      <c r="G158" s="88"/>
      <c r="H158" s="63"/>
      <c r="I158" s="119"/>
      <c r="J158" s="61"/>
      <c r="K158" s="61"/>
      <c r="L158" s="61"/>
      <c r="M158" s="61"/>
      <c r="N158" s="61"/>
      <c r="O158" s="61"/>
      <c r="P158" s="61"/>
      <c r="Q158" s="61"/>
      <c r="R158" s="61"/>
      <c r="S158" s="9"/>
      <c r="T158" s="9"/>
    </row>
    <row r="159" spans="2:20" x14ac:dyDescent="0.3">
      <c r="B159" s="61"/>
      <c r="C159" s="61"/>
      <c r="D159" s="61"/>
      <c r="E159" s="61"/>
      <c r="F159" s="62"/>
      <c r="G159" s="88"/>
      <c r="H159" s="63"/>
      <c r="I159" s="119"/>
      <c r="J159" s="61"/>
      <c r="K159" s="61"/>
      <c r="L159" s="61"/>
      <c r="M159" s="61"/>
      <c r="N159" s="61"/>
      <c r="O159" s="61"/>
      <c r="P159" s="61"/>
      <c r="Q159" s="61"/>
      <c r="R159" s="61"/>
      <c r="S159" s="9"/>
      <c r="T159" s="9"/>
    </row>
    <row r="160" spans="2:20" x14ac:dyDescent="0.3">
      <c r="B160" s="61"/>
      <c r="C160" s="61"/>
      <c r="D160" s="61"/>
      <c r="E160" s="61"/>
      <c r="F160" s="62"/>
      <c r="G160" s="88"/>
      <c r="H160" s="63"/>
      <c r="I160" s="119"/>
      <c r="J160" s="61"/>
      <c r="K160" s="61"/>
      <c r="L160" s="61"/>
      <c r="M160" s="61"/>
      <c r="N160" s="61"/>
      <c r="O160" s="61"/>
      <c r="P160" s="61"/>
      <c r="Q160" s="61"/>
      <c r="R160" s="61"/>
      <c r="S160" s="9"/>
      <c r="T160" s="9"/>
    </row>
    <row r="161" spans="2:20" x14ac:dyDescent="0.3">
      <c r="B161" s="61"/>
      <c r="C161" s="61"/>
      <c r="D161" s="61"/>
      <c r="E161" s="61"/>
      <c r="F161" s="62"/>
      <c r="G161" s="88"/>
      <c r="H161" s="63"/>
      <c r="I161" s="119"/>
      <c r="J161" s="61"/>
      <c r="K161" s="61"/>
      <c r="L161" s="61"/>
      <c r="M161" s="61"/>
      <c r="N161" s="61"/>
      <c r="O161" s="61"/>
      <c r="P161" s="61"/>
      <c r="Q161" s="61"/>
      <c r="R161" s="61"/>
      <c r="S161" s="9"/>
      <c r="T161" s="9"/>
    </row>
    <row r="162" spans="2:20" x14ac:dyDescent="0.3">
      <c r="B162" s="61"/>
      <c r="C162" s="61"/>
      <c r="D162" s="61"/>
      <c r="E162" s="61"/>
      <c r="F162" s="62"/>
      <c r="G162" s="88"/>
      <c r="H162" s="63"/>
      <c r="I162" s="119"/>
      <c r="J162" s="61"/>
      <c r="K162" s="61"/>
      <c r="L162" s="61"/>
      <c r="M162" s="61"/>
      <c r="N162" s="61"/>
      <c r="O162" s="61"/>
      <c r="P162" s="61"/>
      <c r="Q162" s="61"/>
      <c r="R162" s="61"/>
      <c r="S162" s="9"/>
      <c r="T162" s="9"/>
    </row>
    <row r="163" spans="2:20" x14ac:dyDescent="0.3">
      <c r="B163" s="61"/>
      <c r="C163" s="61"/>
      <c r="D163" s="61"/>
      <c r="E163" s="61"/>
      <c r="F163" s="62"/>
      <c r="G163" s="88"/>
      <c r="H163" s="63"/>
      <c r="I163" s="119"/>
      <c r="J163" s="61"/>
      <c r="K163" s="61"/>
      <c r="L163" s="61"/>
      <c r="M163" s="61"/>
      <c r="N163" s="61"/>
      <c r="O163" s="61"/>
      <c r="P163" s="61"/>
      <c r="Q163" s="61"/>
      <c r="R163" s="61"/>
      <c r="S163" s="9"/>
      <c r="T163" s="9"/>
    </row>
    <row r="164" spans="2:20" x14ac:dyDescent="0.3">
      <c r="B164" s="61"/>
      <c r="C164" s="61"/>
      <c r="D164" s="61"/>
      <c r="E164" s="61"/>
      <c r="F164" s="62"/>
      <c r="G164" s="88"/>
      <c r="H164" s="63"/>
      <c r="I164" s="119"/>
      <c r="J164" s="61"/>
      <c r="K164" s="61"/>
      <c r="L164" s="61"/>
      <c r="M164" s="61"/>
      <c r="N164" s="61"/>
      <c r="O164" s="61"/>
      <c r="P164" s="61"/>
      <c r="Q164" s="61"/>
      <c r="R164" s="61"/>
      <c r="S164" s="9"/>
      <c r="T164" s="9"/>
    </row>
    <row r="165" spans="2:20" x14ac:dyDescent="0.3">
      <c r="B165" s="61"/>
      <c r="C165" s="61"/>
      <c r="D165" s="61"/>
      <c r="E165" s="61"/>
      <c r="F165" s="62"/>
      <c r="G165" s="88"/>
      <c r="H165" s="63"/>
      <c r="I165" s="119"/>
      <c r="J165" s="61"/>
      <c r="K165" s="61"/>
      <c r="L165" s="61"/>
      <c r="M165" s="61"/>
      <c r="N165" s="61"/>
      <c r="O165" s="61"/>
      <c r="P165" s="61"/>
      <c r="Q165" s="61"/>
      <c r="R165" s="61"/>
      <c r="S165" s="9"/>
      <c r="T165" s="9"/>
    </row>
    <row r="166" spans="2:20" x14ac:dyDescent="0.3">
      <c r="B166" s="61"/>
      <c r="C166" s="61"/>
      <c r="D166" s="61"/>
      <c r="E166" s="61"/>
      <c r="F166" s="62"/>
      <c r="G166" s="88"/>
      <c r="H166" s="63"/>
      <c r="I166" s="119"/>
      <c r="J166" s="61"/>
      <c r="K166" s="61"/>
      <c r="L166" s="61"/>
      <c r="M166" s="61"/>
      <c r="N166" s="61"/>
      <c r="O166" s="61"/>
      <c r="P166" s="61"/>
      <c r="Q166" s="61"/>
      <c r="R166" s="61"/>
      <c r="S166" s="9"/>
      <c r="T166" s="9"/>
    </row>
    <row r="167" spans="2:20" x14ac:dyDescent="0.3">
      <c r="B167" s="61"/>
      <c r="C167" s="61"/>
      <c r="D167" s="61"/>
      <c r="E167" s="61"/>
      <c r="F167" s="62"/>
      <c r="G167" s="88"/>
      <c r="H167" s="63"/>
      <c r="I167" s="119"/>
      <c r="J167" s="61"/>
      <c r="K167" s="61"/>
      <c r="L167" s="61"/>
      <c r="M167" s="61"/>
      <c r="N167" s="61"/>
      <c r="O167" s="61"/>
      <c r="P167" s="61"/>
      <c r="Q167" s="61"/>
      <c r="R167" s="61"/>
      <c r="S167" s="9"/>
      <c r="T167" s="9"/>
    </row>
    <row r="168" spans="2:20" x14ac:dyDescent="0.3">
      <c r="B168" s="61"/>
      <c r="C168" s="61"/>
      <c r="D168" s="61"/>
      <c r="E168" s="61"/>
      <c r="F168" s="62"/>
      <c r="G168" s="88"/>
      <c r="H168" s="63"/>
      <c r="I168" s="119"/>
      <c r="J168" s="61"/>
      <c r="K168" s="61"/>
      <c r="L168" s="61"/>
      <c r="M168" s="61"/>
      <c r="N168" s="61"/>
      <c r="O168" s="61"/>
      <c r="P168" s="61"/>
      <c r="Q168" s="61"/>
      <c r="R168" s="61"/>
      <c r="S168" s="9"/>
      <c r="T168" s="9"/>
    </row>
    <row r="169" spans="2:20" x14ac:dyDescent="0.3">
      <c r="B169" s="61"/>
      <c r="C169" s="61"/>
      <c r="D169" s="61"/>
      <c r="E169" s="61"/>
      <c r="F169" s="62"/>
      <c r="G169" s="88"/>
      <c r="H169" s="63"/>
      <c r="I169" s="119"/>
      <c r="J169" s="61"/>
      <c r="K169" s="61"/>
      <c r="L169" s="61"/>
      <c r="M169" s="61"/>
      <c r="N169" s="61"/>
      <c r="O169" s="61"/>
      <c r="P169" s="61"/>
      <c r="Q169" s="61"/>
      <c r="R169" s="61"/>
      <c r="S169" s="9"/>
      <c r="T169" s="9"/>
    </row>
    <row r="170" spans="2:20" x14ac:dyDescent="0.3">
      <c r="B170" s="61"/>
      <c r="C170" s="61"/>
      <c r="D170" s="61"/>
      <c r="E170" s="61"/>
      <c r="F170" s="62"/>
      <c r="G170" s="88"/>
      <c r="H170" s="63"/>
      <c r="I170" s="119"/>
      <c r="J170" s="61"/>
      <c r="K170" s="61"/>
      <c r="L170" s="61"/>
      <c r="M170" s="61"/>
      <c r="N170" s="61"/>
      <c r="O170" s="61"/>
      <c r="P170" s="61"/>
      <c r="Q170" s="61"/>
      <c r="R170" s="61"/>
      <c r="S170" s="9"/>
      <c r="T170" s="9"/>
    </row>
    <row r="171" spans="2:20" x14ac:dyDescent="0.3">
      <c r="B171" s="61"/>
      <c r="C171" s="61"/>
      <c r="D171" s="61"/>
      <c r="E171" s="61"/>
      <c r="F171" s="62"/>
      <c r="G171" s="88"/>
      <c r="H171" s="63"/>
      <c r="I171" s="119"/>
      <c r="J171" s="61"/>
      <c r="K171" s="61"/>
      <c r="L171" s="61"/>
      <c r="M171" s="61"/>
      <c r="N171" s="61"/>
      <c r="O171" s="61"/>
      <c r="P171" s="61"/>
      <c r="Q171" s="61"/>
      <c r="R171" s="61"/>
      <c r="S171" s="9"/>
      <c r="T171" s="9"/>
    </row>
    <row r="172" spans="2:20" x14ac:dyDescent="0.3">
      <c r="B172" s="61"/>
      <c r="C172" s="61"/>
      <c r="D172" s="61"/>
      <c r="E172" s="61"/>
      <c r="F172" s="62"/>
      <c r="G172" s="88"/>
      <c r="H172" s="63"/>
      <c r="I172" s="119"/>
      <c r="J172" s="61"/>
      <c r="K172" s="61"/>
      <c r="L172" s="61"/>
      <c r="M172" s="61"/>
      <c r="N172" s="61"/>
      <c r="O172" s="61"/>
      <c r="P172" s="61"/>
      <c r="Q172" s="61"/>
      <c r="R172" s="61"/>
      <c r="S172" s="9"/>
      <c r="T172" s="9"/>
    </row>
    <row r="173" spans="2:20" x14ac:dyDescent="0.3">
      <c r="B173" s="61"/>
      <c r="C173" s="61"/>
      <c r="D173" s="61"/>
      <c r="E173" s="61"/>
      <c r="F173" s="62"/>
      <c r="G173" s="88"/>
      <c r="H173" s="63"/>
      <c r="I173" s="119"/>
      <c r="J173" s="61"/>
      <c r="K173" s="61"/>
      <c r="L173" s="61"/>
      <c r="M173" s="61"/>
      <c r="N173" s="61"/>
      <c r="O173" s="61"/>
      <c r="P173" s="61"/>
      <c r="Q173" s="61"/>
      <c r="R173" s="61"/>
      <c r="S173" s="9"/>
      <c r="T173" s="9"/>
    </row>
    <row r="174" spans="2:20" x14ac:dyDescent="0.3">
      <c r="B174" s="61"/>
      <c r="C174" s="61"/>
      <c r="D174" s="61"/>
      <c r="E174" s="61"/>
      <c r="F174" s="62"/>
      <c r="G174" s="88"/>
      <c r="H174" s="63"/>
      <c r="I174" s="119"/>
      <c r="J174" s="61"/>
      <c r="K174" s="61"/>
      <c r="L174" s="61"/>
      <c r="M174" s="61"/>
      <c r="N174" s="61"/>
      <c r="O174" s="61"/>
      <c r="P174" s="61"/>
      <c r="Q174" s="61"/>
      <c r="R174" s="61"/>
      <c r="S174" s="9"/>
      <c r="T174" s="9"/>
    </row>
    <row r="175" spans="2:20" x14ac:dyDescent="0.3">
      <c r="B175" s="61"/>
      <c r="C175" s="61"/>
      <c r="D175" s="61"/>
      <c r="E175" s="61"/>
      <c r="F175" s="62"/>
      <c r="G175" s="88"/>
      <c r="H175" s="63"/>
      <c r="I175" s="119"/>
      <c r="J175" s="61"/>
      <c r="K175" s="61"/>
      <c r="L175" s="61"/>
      <c r="M175" s="61"/>
      <c r="N175" s="61"/>
      <c r="O175" s="61"/>
      <c r="P175" s="61"/>
      <c r="Q175" s="61"/>
      <c r="R175" s="61"/>
      <c r="S175" s="9"/>
      <c r="T175" s="9"/>
    </row>
    <row r="176" spans="2:20" x14ac:dyDescent="0.3">
      <c r="B176" s="61"/>
      <c r="C176" s="61"/>
      <c r="D176" s="61"/>
      <c r="E176" s="61"/>
      <c r="F176" s="62"/>
      <c r="G176" s="88"/>
      <c r="H176" s="63"/>
      <c r="I176" s="119"/>
      <c r="J176" s="61"/>
      <c r="K176" s="61"/>
      <c r="L176" s="61"/>
      <c r="M176" s="61"/>
      <c r="N176" s="61"/>
      <c r="O176" s="61"/>
      <c r="P176" s="61"/>
      <c r="Q176" s="61"/>
      <c r="R176" s="61"/>
      <c r="S176" s="9"/>
      <c r="T176" s="9"/>
    </row>
    <row r="177" spans="2:20" x14ac:dyDescent="0.3">
      <c r="B177" s="61"/>
      <c r="C177" s="61"/>
      <c r="D177" s="61"/>
      <c r="E177" s="61"/>
      <c r="F177" s="62"/>
      <c r="G177" s="88"/>
      <c r="H177" s="63"/>
      <c r="I177" s="119"/>
      <c r="J177" s="61"/>
      <c r="K177" s="61"/>
      <c r="L177" s="61"/>
      <c r="M177" s="61"/>
      <c r="N177" s="61"/>
      <c r="O177" s="61"/>
      <c r="P177" s="61"/>
      <c r="Q177" s="61"/>
      <c r="R177" s="61"/>
      <c r="S177" s="9"/>
      <c r="T177" s="9"/>
    </row>
    <row r="178" spans="2:20" x14ac:dyDescent="0.3">
      <c r="B178" s="61"/>
      <c r="C178" s="61"/>
      <c r="D178" s="61"/>
      <c r="E178" s="61"/>
      <c r="F178" s="62"/>
      <c r="G178" s="88"/>
      <c r="H178" s="63"/>
      <c r="I178" s="119"/>
      <c r="J178" s="61"/>
      <c r="K178" s="61"/>
      <c r="L178" s="61"/>
      <c r="M178" s="61"/>
      <c r="N178" s="61"/>
      <c r="O178" s="61"/>
      <c r="P178" s="61"/>
      <c r="Q178" s="61"/>
      <c r="R178" s="61"/>
      <c r="S178" s="9"/>
      <c r="T178" s="9"/>
    </row>
    <row r="179" spans="2:20" x14ac:dyDescent="0.3">
      <c r="B179" s="61"/>
      <c r="C179" s="61"/>
      <c r="D179" s="61"/>
      <c r="E179" s="61"/>
      <c r="F179" s="62"/>
      <c r="G179" s="88"/>
      <c r="H179" s="63"/>
      <c r="I179" s="119"/>
      <c r="J179" s="61"/>
      <c r="K179" s="61"/>
      <c r="L179" s="61"/>
      <c r="M179" s="61"/>
      <c r="N179" s="61"/>
      <c r="O179" s="61"/>
      <c r="P179" s="61"/>
      <c r="Q179" s="61"/>
      <c r="R179" s="61"/>
      <c r="S179" s="9"/>
      <c r="T179" s="9"/>
    </row>
    <row r="180" spans="2:20" x14ac:dyDescent="0.3">
      <c r="B180" s="61"/>
      <c r="C180" s="61"/>
      <c r="D180" s="61"/>
      <c r="E180" s="61"/>
      <c r="F180" s="62"/>
      <c r="G180" s="88"/>
      <c r="H180" s="63"/>
      <c r="I180" s="119"/>
      <c r="J180" s="61"/>
      <c r="K180" s="61"/>
      <c r="L180" s="61"/>
      <c r="M180" s="61"/>
      <c r="N180" s="61"/>
      <c r="O180" s="61"/>
      <c r="P180" s="61"/>
      <c r="Q180" s="61"/>
      <c r="R180" s="61"/>
      <c r="S180" s="9"/>
      <c r="T180" s="9"/>
    </row>
    <row r="181" spans="2:20" x14ac:dyDescent="0.3">
      <c r="B181" s="61"/>
      <c r="C181" s="61"/>
      <c r="D181" s="61"/>
      <c r="E181" s="61"/>
      <c r="F181" s="62"/>
      <c r="G181" s="88"/>
      <c r="H181" s="63"/>
      <c r="I181" s="119"/>
      <c r="J181" s="61"/>
      <c r="K181" s="61"/>
      <c r="L181" s="61"/>
      <c r="M181" s="61"/>
      <c r="N181" s="61"/>
      <c r="O181" s="61"/>
      <c r="P181" s="61"/>
      <c r="Q181" s="61"/>
      <c r="R181" s="61"/>
      <c r="S181" s="9"/>
      <c r="T181" s="9"/>
    </row>
    <row r="182" spans="2:20" x14ac:dyDescent="0.3">
      <c r="B182" s="61"/>
      <c r="C182" s="61"/>
      <c r="D182" s="61"/>
      <c r="E182" s="61"/>
      <c r="F182" s="62"/>
      <c r="G182" s="88"/>
      <c r="H182" s="63"/>
      <c r="I182" s="119"/>
      <c r="J182" s="61"/>
      <c r="K182" s="61"/>
      <c r="L182" s="61"/>
      <c r="M182" s="61"/>
      <c r="N182" s="61"/>
      <c r="O182" s="61"/>
      <c r="P182" s="61"/>
      <c r="Q182" s="61"/>
      <c r="R182" s="61"/>
      <c r="S182" s="9"/>
      <c r="T182" s="9"/>
    </row>
    <row r="183" spans="2:20" x14ac:dyDescent="0.3">
      <c r="B183" s="61"/>
      <c r="C183" s="61"/>
      <c r="D183" s="61"/>
      <c r="E183" s="61"/>
      <c r="F183" s="62"/>
      <c r="G183" s="88"/>
      <c r="H183" s="63"/>
      <c r="I183" s="119"/>
      <c r="J183" s="61"/>
      <c r="K183" s="61"/>
      <c r="L183" s="61"/>
      <c r="M183" s="61"/>
      <c r="N183" s="61"/>
      <c r="O183" s="61"/>
      <c r="P183" s="61"/>
      <c r="Q183" s="61"/>
      <c r="R183" s="61"/>
      <c r="S183" s="9"/>
      <c r="T183" s="9"/>
    </row>
    <row r="184" spans="2:20" x14ac:dyDescent="0.3">
      <c r="B184" s="61"/>
      <c r="C184" s="61"/>
      <c r="D184" s="61"/>
      <c r="E184" s="61"/>
      <c r="F184" s="62"/>
      <c r="G184" s="88"/>
      <c r="H184" s="63"/>
      <c r="I184" s="119"/>
      <c r="J184" s="61"/>
      <c r="K184" s="61"/>
      <c r="L184" s="61"/>
      <c r="M184" s="61"/>
      <c r="N184" s="61"/>
      <c r="O184" s="61"/>
      <c r="P184" s="61"/>
      <c r="Q184" s="61"/>
      <c r="R184" s="61"/>
      <c r="S184" s="9"/>
      <c r="T184" s="9"/>
    </row>
    <row r="185" spans="2:20" x14ac:dyDescent="0.3">
      <c r="B185" s="61"/>
      <c r="C185" s="61"/>
      <c r="D185" s="61"/>
      <c r="E185" s="61"/>
      <c r="F185" s="62"/>
      <c r="G185" s="88"/>
      <c r="H185" s="63"/>
      <c r="I185" s="119"/>
      <c r="J185" s="61"/>
      <c r="K185" s="61"/>
      <c r="L185" s="61"/>
      <c r="M185" s="61"/>
      <c r="N185" s="61"/>
      <c r="O185" s="61"/>
      <c r="P185" s="61"/>
      <c r="Q185" s="61"/>
      <c r="R185" s="61"/>
      <c r="S185" s="9"/>
      <c r="T185" s="9"/>
    </row>
    <row r="186" spans="2:20" x14ac:dyDescent="0.3">
      <c r="B186" s="61"/>
      <c r="C186" s="61"/>
      <c r="D186" s="61"/>
      <c r="E186" s="61"/>
      <c r="F186" s="62"/>
      <c r="G186" s="88"/>
      <c r="H186" s="63"/>
      <c r="I186" s="119"/>
      <c r="J186" s="61"/>
      <c r="K186" s="61"/>
      <c r="L186" s="61"/>
      <c r="M186" s="61"/>
      <c r="N186" s="61"/>
      <c r="O186" s="61"/>
      <c r="P186" s="61"/>
      <c r="Q186" s="61"/>
      <c r="R186" s="61"/>
      <c r="S186" s="9"/>
      <c r="T186" s="9"/>
    </row>
    <row r="187" spans="2:20" x14ac:dyDescent="0.3">
      <c r="B187" s="61"/>
      <c r="C187" s="61"/>
      <c r="D187" s="61"/>
      <c r="E187" s="61"/>
      <c r="F187" s="62"/>
      <c r="G187" s="88"/>
      <c r="H187" s="63"/>
      <c r="I187" s="119"/>
      <c r="J187" s="61"/>
      <c r="K187" s="61"/>
      <c r="L187" s="61"/>
      <c r="M187" s="61"/>
      <c r="N187" s="61"/>
      <c r="O187" s="61"/>
      <c r="P187" s="61"/>
      <c r="Q187" s="61"/>
      <c r="R187" s="61"/>
      <c r="S187" s="9"/>
      <c r="T187" s="9"/>
    </row>
    <row r="188" spans="2:20" x14ac:dyDescent="0.3">
      <c r="B188" s="61"/>
      <c r="C188" s="61"/>
      <c r="D188" s="61"/>
      <c r="E188" s="61"/>
      <c r="F188" s="62"/>
      <c r="G188" s="88"/>
      <c r="H188" s="63"/>
      <c r="I188" s="119"/>
      <c r="J188" s="61"/>
      <c r="K188" s="61"/>
      <c r="L188" s="61"/>
      <c r="M188" s="61"/>
      <c r="N188" s="61"/>
      <c r="O188" s="61"/>
      <c r="P188" s="61"/>
      <c r="Q188" s="61"/>
      <c r="R188" s="61"/>
      <c r="S188" s="9"/>
      <c r="T188" s="9"/>
    </row>
    <row r="189" spans="2:20" x14ac:dyDescent="0.3">
      <c r="B189" s="61"/>
      <c r="C189" s="61"/>
      <c r="D189" s="61"/>
      <c r="E189" s="61"/>
      <c r="F189" s="62"/>
      <c r="G189" s="88"/>
      <c r="H189" s="63"/>
      <c r="I189" s="119"/>
      <c r="J189" s="61"/>
      <c r="K189" s="61"/>
      <c r="L189" s="61"/>
      <c r="M189" s="61"/>
      <c r="N189" s="61"/>
      <c r="O189" s="61"/>
      <c r="P189" s="61"/>
      <c r="Q189" s="61"/>
      <c r="R189" s="61"/>
      <c r="S189" s="9"/>
      <c r="T189" s="9"/>
    </row>
    <row r="190" spans="2:20" x14ac:dyDescent="0.3">
      <c r="B190" s="61"/>
      <c r="C190" s="61"/>
      <c r="D190" s="61"/>
      <c r="E190" s="61"/>
      <c r="F190" s="62"/>
      <c r="G190" s="88"/>
      <c r="H190" s="63"/>
      <c r="I190" s="119"/>
      <c r="J190" s="61"/>
      <c r="K190" s="61"/>
      <c r="L190" s="61"/>
      <c r="M190" s="61"/>
      <c r="N190" s="61"/>
      <c r="O190" s="61"/>
      <c r="P190" s="61"/>
      <c r="Q190" s="61"/>
      <c r="R190" s="61"/>
      <c r="S190" s="9"/>
      <c r="T190" s="9"/>
    </row>
    <row r="191" spans="2:20" x14ac:dyDescent="0.3">
      <c r="B191" s="61"/>
      <c r="C191" s="61"/>
      <c r="D191" s="61"/>
      <c r="E191" s="61"/>
      <c r="F191" s="62"/>
      <c r="G191" s="88"/>
      <c r="H191" s="63"/>
      <c r="I191" s="119"/>
      <c r="J191" s="61"/>
      <c r="K191" s="61"/>
      <c r="L191" s="61"/>
      <c r="M191" s="61"/>
      <c r="N191" s="61"/>
      <c r="O191" s="61"/>
      <c r="P191" s="61"/>
      <c r="Q191" s="61"/>
      <c r="R191" s="61"/>
      <c r="S191" s="9"/>
      <c r="T191" s="9"/>
    </row>
    <row r="192" spans="2:20" x14ac:dyDescent="0.3">
      <c r="B192" s="61"/>
      <c r="C192" s="61"/>
      <c r="D192" s="61"/>
      <c r="E192" s="61"/>
      <c r="F192" s="62"/>
      <c r="G192" s="88"/>
      <c r="H192" s="63"/>
      <c r="I192" s="119"/>
      <c r="J192" s="61"/>
      <c r="K192" s="61"/>
      <c r="L192" s="61"/>
      <c r="M192" s="61"/>
      <c r="N192" s="61"/>
      <c r="O192" s="61"/>
      <c r="P192" s="61"/>
      <c r="Q192" s="61"/>
      <c r="R192" s="61"/>
      <c r="S192" s="9"/>
      <c r="T192" s="9"/>
    </row>
    <row r="193" spans="2:20" x14ac:dyDescent="0.3">
      <c r="B193" s="61"/>
      <c r="C193" s="61"/>
      <c r="D193" s="61"/>
      <c r="E193" s="61"/>
      <c r="F193" s="62"/>
      <c r="G193" s="88"/>
      <c r="H193" s="63"/>
      <c r="I193" s="119"/>
      <c r="J193" s="61"/>
      <c r="K193" s="61"/>
      <c r="L193" s="61"/>
      <c r="M193" s="61"/>
      <c r="N193" s="61"/>
      <c r="O193" s="61"/>
      <c r="P193" s="61"/>
      <c r="Q193" s="61"/>
      <c r="R193" s="61"/>
      <c r="S193" s="9"/>
      <c r="T193" s="9"/>
    </row>
    <row r="194" spans="2:20" x14ac:dyDescent="0.3">
      <c r="B194" s="61"/>
      <c r="C194" s="61"/>
      <c r="D194" s="61"/>
      <c r="E194" s="61"/>
      <c r="F194" s="62"/>
      <c r="G194" s="88"/>
      <c r="H194" s="63"/>
      <c r="I194" s="119"/>
      <c r="J194" s="61"/>
      <c r="K194" s="61"/>
      <c r="L194" s="61"/>
      <c r="M194" s="61"/>
      <c r="N194" s="61"/>
      <c r="O194" s="61"/>
      <c r="P194" s="61"/>
      <c r="Q194" s="61"/>
      <c r="R194" s="61"/>
      <c r="S194" s="9"/>
      <c r="T194" s="9"/>
    </row>
    <row r="195" spans="2:20" x14ac:dyDescent="0.3">
      <c r="B195" s="61"/>
      <c r="C195" s="61"/>
      <c r="D195" s="61"/>
      <c r="E195" s="61"/>
      <c r="F195" s="62"/>
      <c r="G195" s="88"/>
      <c r="H195" s="63"/>
      <c r="I195" s="119"/>
      <c r="J195" s="61"/>
      <c r="K195" s="61"/>
      <c r="L195" s="61"/>
      <c r="M195" s="61"/>
      <c r="N195" s="61"/>
      <c r="O195" s="61"/>
      <c r="P195" s="61"/>
      <c r="Q195" s="61"/>
      <c r="R195" s="61"/>
      <c r="S195" s="9"/>
      <c r="T195" s="9"/>
    </row>
    <row r="196" spans="2:20" x14ac:dyDescent="0.3">
      <c r="B196" s="61"/>
      <c r="C196" s="61"/>
      <c r="D196" s="61"/>
      <c r="E196" s="61"/>
      <c r="F196" s="62"/>
      <c r="G196" s="88"/>
      <c r="H196" s="63"/>
      <c r="I196" s="119"/>
      <c r="J196" s="61"/>
      <c r="K196" s="61"/>
      <c r="L196" s="61"/>
      <c r="M196" s="61"/>
      <c r="N196" s="61"/>
      <c r="O196" s="61"/>
      <c r="P196" s="61"/>
      <c r="Q196" s="61"/>
      <c r="R196" s="61"/>
      <c r="S196" s="9"/>
      <c r="T196" s="9"/>
    </row>
    <row r="197" spans="2:20" x14ac:dyDescent="0.3">
      <c r="B197" s="61"/>
      <c r="C197" s="61"/>
      <c r="D197" s="61"/>
      <c r="E197" s="61"/>
      <c r="F197" s="62"/>
      <c r="G197" s="88"/>
      <c r="H197" s="63"/>
      <c r="I197" s="119"/>
      <c r="J197" s="61"/>
      <c r="K197" s="61"/>
      <c r="L197" s="61"/>
      <c r="M197" s="61"/>
      <c r="N197" s="61"/>
      <c r="O197" s="61"/>
      <c r="P197" s="61"/>
      <c r="Q197" s="61"/>
      <c r="R197" s="61"/>
      <c r="S197" s="9"/>
      <c r="T197" s="9"/>
    </row>
    <row r="198" spans="2:20" x14ac:dyDescent="0.3">
      <c r="B198" s="61"/>
      <c r="C198" s="61"/>
      <c r="D198" s="61"/>
      <c r="E198" s="61"/>
      <c r="F198" s="62"/>
      <c r="G198" s="88"/>
      <c r="H198" s="63"/>
      <c r="I198" s="119"/>
      <c r="J198" s="61"/>
      <c r="K198" s="61"/>
      <c r="L198" s="61"/>
      <c r="M198" s="61"/>
      <c r="N198" s="61"/>
      <c r="O198" s="61"/>
      <c r="P198" s="61"/>
      <c r="Q198" s="61"/>
      <c r="R198" s="61"/>
      <c r="S198" s="9"/>
      <c r="T198" s="9"/>
    </row>
    <row r="199" spans="2:20" x14ac:dyDescent="0.3">
      <c r="B199" s="61"/>
      <c r="C199" s="61"/>
      <c r="D199" s="61"/>
      <c r="E199" s="61"/>
      <c r="F199" s="62"/>
      <c r="G199" s="88"/>
      <c r="H199" s="63"/>
      <c r="I199" s="119"/>
      <c r="J199" s="61"/>
      <c r="K199" s="61"/>
      <c r="L199" s="61"/>
      <c r="M199" s="61"/>
      <c r="N199" s="61"/>
      <c r="O199" s="61"/>
      <c r="P199" s="61"/>
      <c r="Q199" s="61"/>
      <c r="R199" s="61"/>
      <c r="S199" s="9"/>
      <c r="T199" s="9"/>
    </row>
    <row r="200" spans="2:20" x14ac:dyDescent="0.3">
      <c r="B200" s="61"/>
      <c r="C200" s="61"/>
      <c r="D200" s="61"/>
      <c r="E200" s="61"/>
      <c r="F200" s="62"/>
      <c r="G200" s="88"/>
      <c r="H200" s="63"/>
      <c r="I200" s="119"/>
      <c r="J200" s="61"/>
      <c r="K200" s="61"/>
      <c r="L200" s="61"/>
      <c r="M200" s="61"/>
      <c r="N200" s="61"/>
      <c r="O200" s="61"/>
      <c r="P200" s="61"/>
      <c r="Q200" s="61"/>
      <c r="R200" s="61"/>
      <c r="S200" s="9"/>
      <c r="T200" s="9"/>
    </row>
    <row r="201" spans="2:20" x14ac:dyDescent="0.3">
      <c r="B201" s="61"/>
      <c r="C201" s="61"/>
      <c r="D201" s="61"/>
      <c r="E201" s="61"/>
      <c r="F201" s="62"/>
      <c r="G201" s="88"/>
      <c r="H201" s="63"/>
      <c r="I201" s="119"/>
      <c r="J201" s="61"/>
      <c r="K201" s="61"/>
      <c r="L201" s="61"/>
      <c r="M201" s="61"/>
      <c r="N201" s="61"/>
      <c r="O201" s="61"/>
      <c r="P201" s="61"/>
      <c r="Q201" s="61"/>
      <c r="R201" s="61"/>
      <c r="S201" s="9"/>
      <c r="T201" s="9"/>
    </row>
    <row r="202" spans="2:20" x14ac:dyDescent="0.3">
      <c r="B202" s="61"/>
      <c r="C202" s="61"/>
      <c r="D202" s="61"/>
      <c r="E202" s="61"/>
      <c r="F202" s="62"/>
      <c r="G202" s="88"/>
      <c r="H202" s="63"/>
      <c r="I202" s="119"/>
      <c r="J202" s="61"/>
      <c r="K202" s="61"/>
      <c r="L202" s="61"/>
      <c r="M202" s="61"/>
      <c r="N202" s="61"/>
      <c r="O202" s="61"/>
      <c r="P202" s="61"/>
      <c r="Q202" s="61"/>
      <c r="R202" s="61"/>
      <c r="S202" s="9"/>
      <c r="T202" s="9"/>
    </row>
    <row r="203" spans="2:20" x14ac:dyDescent="0.3">
      <c r="B203" s="61"/>
      <c r="C203" s="61"/>
      <c r="D203" s="61"/>
      <c r="E203" s="61"/>
      <c r="F203" s="62"/>
      <c r="G203" s="88"/>
      <c r="H203" s="63"/>
      <c r="I203" s="119"/>
      <c r="J203" s="61"/>
      <c r="K203" s="61"/>
      <c r="L203" s="61"/>
      <c r="M203" s="61"/>
      <c r="N203" s="61"/>
      <c r="O203" s="61"/>
      <c r="P203" s="61"/>
      <c r="Q203" s="61"/>
      <c r="R203" s="61"/>
      <c r="S203" s="9"/>
      <c r="T203" s="9"/>
    </row>
    <row r="204" spans="2:20" x14ac:dyDescent="0.3">
      <c r="B204" s="61"/>
      <c r="C204" s="61"/>
      <c r="D204" s="61"/>
      <c r="E204" s="61"/>
      <c r="F204" s="62"/>
      <c r="G204" s="88"/>
      <c r="H204" s="63"/>
      <c r="I204" s="119"/>
      <c r="J204" s="61"/>
      <c r="K204" s="61"/>
      <c r="L204" s="61"/>
      <c r="M204" s="61"/>
      <c r="N204" s="61"/>
      <c r="O204" s="61"/>
      <c r="P204" s="61"/>
      <c r="Q204" s="61"/>
      <c r="R204" s="61"/>
      <c r="S204" s="9"/>
      <c r="T204" s="9"/>
    </row>
    <row r="205" spans="2:20" x14ac:dyDescent="0.3">
      <c r="B205" s="61"/>
      <c r="C205" s="61"/>
      <c r="D205" s="61"/>
      <c r="E205" s="61"/>
      <c r="F205" s="62"/>
      <c r="G205" s="88"/>
      <c r="H205" s="63"/>
      <c r="I205" s="119"/>
      <c r="J205" s="61"/>
      <c r="K205" s="61"/>
      <c r="L205" s="61"/>
      <c r="M205" s="61"/>
      <c r="N205" s="61"/>
      <c r="O205" s="61"/>
      <c r="P205" s="61"/>
      <c r="Q205" s="61"/>
      <c r="R205" s="61"/>
      <c r="S205" s="9"/>
      <c r="T205" s="9"/>
    </row>
    <row r="206" spans="2:20" x14ac:dyDescent="0.3">
      <c r="B206" s="61"/>
      <c r="C206" s="61"/>
      <c r="D206" s="61"/>
      <c r="E206" s="61"/>
      <c r="F206" s="62"/>
      <c r="G206" s="88"/>
      <c r="H206" s="63"/>
      <c r="I206" s="119"/>
      <c r="J206" s="61"/>
      <c r="K206" s="61"/>
      <c r="L206" s="61"/>
      <c r="M206" s="61"/>
      <c r="N206" s="61"/>
      <c r="O206" s="61"/>
      <c r="P206" s="61"/>
      <c r="Q206" s="61"/>
      <c r="R206" s="61"/>
      <c r="S206" s="9"/>
      <c r="T206" s="9"/>
    </row>
    <row r="207" spans="2:20" x14ac:dyDescent="0.3">
      <c r="B207" s="61"/>
      <c r="C207" s="61"/>
      <c r="D207" s="61"/>
      <c r="E207" s="61"/>
      <c r="F207" s="62"/>
      <c r="G207" s="88"/>
      <c r="H207" s="63"/>
      <c r="I207" s="119"/>
      <c r="J207" s="61"/>
      <c r="K207" s="61"/>
      <c r="L207" s="61"/>
      <c r="M207" s="61"/>
      <c r="N207" s="61"/>
      <c r="O207" s="61"/>
      <c r="P207" s="61"/>
      <c r="Q207" s="61"/>
      <c r="R207" s="61"/>
      <c r="S207" s="9"/>
      <c r="T207" s="9"/>
    </row>
    <row r="208" spans="2:20" x14ac:dyDescent="0.3">
      <c r="B208" s="61"/>
      <c r="C208" s="61"/>
      <c r="D208" s="61"/>
      <c r="E208" s="61"/>
      <c r="F208" s="62"/>
      <c r="G208" s="88"/>
      <c r="H208" s="63"/>
      <c r="I208" s="119"/>
      <c r="J208" s="61"/>
      <c r="K208" s="61"/>
      <c r="L208" s="61"/>
      <c r="M208" s="61"/>
      <c r="N208" s="61"/>
      <c r="O208" s="61"/>
      <c r="P208" s="61"/>
      <c r="Q208" s="61"/>
      <c r="R208" s="61"/>
      <c r="S208" s="9"/>
      <c r="T208" s="9"/>
    </row>
    <row r="209" spans="2:20" x14ac:dyDescent="0.3">
      <c r="B209" s="61"/>
      <c r="C209" s="61"/>
      <c r="D209" s="61"/>
      <c r="E209" s="61"/>
      <c r="F209" s="62"/>
      <c r="G209" s="88"/>
      <c r="H209" s="63"/>
      <c r="I209" s="119"/>
      <c r="J209" s="61"/>
      <c r="K209" s="61"/>
      <c r="L209" s="61"/>
      <c r="M209" s="61"/>
      <c r="N209" s="61"/>
      <c r="O209" s="61"/>
      <c r="P209" s="61"/>
      <c r="Q209" s="61"/>
      <c r="R209" s="61"/>
      <c r="S209" s="9"/>
      <c r="T209" s="9"/>
    </row>
    <row r="210" spans="2:20" x14ac:dyDescent="0.3">
      <c r="B210" s="61"/>
      <c r="C210" s="61"/>
      <c r="D210" s="61"/>
      <c r="E210" s="61"/>
      <c r="F210" s="62"/>
      <c r="G210" s="88"/>
      <c r="H210" s="63"/>
      <c r="I210" s="119"/>
      <c r="J210" s="61"/>
      <c r="K210" s="61"/>
      <c r="L210" s="61"/>
      <c r="M210" s="61"/>
      <c r="N210" s="61"/>
      <c r="O210" s="61"/>
      <c r="P210" s="61"/>
      <c r="Q210" s="61"/>
      <c r="R210" s="61"/>
      <c r="S210" s="9"/>
      <c r="T210" s="9"/>
    </row>
    <row r="211" spans="2:20" x14ac:dyDescent="0.3">
      <c r="B211" s="61"/>
      <c r="C211" s="61"/>
      <c r="D211" s="61"/>
      <c r="E211" s="61"/>
      <c r="F211" s="62"/>
      <c r="G211" s="88"/>
      <c r="H211" s="63"/>
      <c r="I211" s="119"/>
      <c r="J211" s="61"/>
      <c r="K211" s="61"/>
      <c r="L211" s="61"/>
      <c r="M211" s="61"/>
      <c r="N211" s="61"/>
      <c r="O211" s="61"/>
      <c r="P211" s="61"/>
      <c r="Q211" s="61"/>
      <c r="R211" s="61"/>
      <c r="S211" s="9"/>
      <c r="T211" s="9"/>
    </row>
    <row r="212" spans="2:20" x14ac:dyDescent="0.3">
      <c r="B212" s="61"/>
      <c r="C212" s="61"/>
      <c r="D212" s="61"/>
      <c r="E212" s="61"/>
      <c r="F212" s="62"/>
      <c r="G212" s="88"/>
      <c r="H212" s="63"/>
      <c r="I212" s="119"/>
      <c r="J212" s="61"/>
      <c r="K212" s="61"/>
      <c r="L212" s="61"/>
      <c r="M212" s="61"/>
      <c r="N212" s="61"/>
      <c r="O212" s="61"/>
      <c r="P212" s="61"/>
      <c r="Q212" s="61"/>
      <c r="R212" s="61"/>
      <c r="S212" s="9"/>
      <c r="T212" s="9"/>
    </row>
    <row r="213" spans="2:20" x14ac:dyDescent="0.3">
      <c r="B213" s="61"/>
      <c r="C213" s="61"/>
      <c r="D213" s="61"/>
      <c r="E213" s="61"/>
      <c r="F213" s="62"/>
      <c r="G213" s="88"/>
      <c r="H213" s="63"/>
      <c r="I213" s="119"/>
      <c r="J213" s="61"/>
      <c r="K213" s="61"/>
      <c r="L213" s="61"/>
      <c r="M213" s="61"/>
      <c r="N213" s="61"/>
      <c r="O213" s="61"/>
      <c r="P213" s="61"/>
      <c r="Q213" s="61"/>
      <c r="R213" s="61"/>
      <c r="S213" s="9"/>
      <c r="T213" s="9"/>
    </row>
    <row r="214" spans="2:20" x14ac:dyDescent="0.3">
      <c r="B214" s="61"/>
      <c r="C214" s="61"/>
      <c r="D214" s="61"/>
      <c r="E214" s="61"/>
      <c r="F214" s="62"/>
      <c r="G214" s="88"/>
      <c r="H214" s="63"/>
      <c r="I214" s="119"/>
      <c r="J214" s="61"/>
      <c r="K214" s="61"/>
      <c r="L214" s="61"/>
      <c r="M214" s="61"/>
      <c r="N214" s="61"/>
      <c r="O214" s="61"/>
      <c r="P214" s="61"/>
      <c r="Q214" s="61"/>
      <c r="R214" s="61"/>
      <c r="S214" s="9"/>
      <c r="T214" s="9"/>
    </row>
    <row r="215" spans="2:20" x14ac:dyDescent="0.3">
      <c r="B215" s="61"/>
      <c r="C215" s="61"/>
      <c r="D215" s="61"/>
      <c r="E215" s="61"/>
      <c r="F215" s="62"/>
      <c r="G215" s="88"/>
      <c r="H215" s="63"/>
      <c r="I215" s="119"/>
      <c r="J215" s="61"/>
      <c r="K215" s="61"/>
      <c r="L215" s="61"/>
      <c r="M215" s="61"/>
      <c r="N215" s="61"/>
      <c r="O215" s="61"/>
      <c r="P215" s="61"/>
      <c r="Q215" s="61"/>
      <c r="R215" s="61"/>
      <c r="S215" s="9"/>
      <c r="T215" s="9"/>
    </row>
    <row r="216" spans="2:20" x14ac:dyDescent="0.3">
      <c r="B216" s="61"/>
      <c r="C216" s="61"/>
      <c r="D216" s="61"/>
      <c r="E216" s="61"/>
      <c r="F216" s="62"/>
      <c r="G216" s="88"/>
      <c r="H216" s="63"/>
      <c r="I216" s="119"/>
      <c r="J216" s="61"/>
      <c r="K216" s="61"/>
      <c r="L216" s="61"/>
      <c r="M216" s="61"/>
      <c r="N216" s="61"/>
      <c r="O216" s="61"/>
      <c r="P216" s="61"/>
      <c r="Q216" s="61"/>
      <c r="R216" s="61"/>
      <c r="S216" s="9"/>
      <c r="T216" s="9"/>
    </row>
    <row r="217" spans="2:20" x14ac:dyDescent="0.3">
      <c r="B217" s="61"/>
      <c r="C217" s="61"/>
      <c r="D217" s="61"/>
      <c r="E217" s="61"/>
      <c r="F217" s="62"/>
      <c r="G217" s="88"/>
      <c r="H217" s="63"/>
      <c r="I217" s="119"/>
      <c r="J217" s="61"/>
      <c r="K217" s="61"/>
      <c r="L217" s="61"/>
      <c r="M217" s="61"/>
      <c r="N217" s="61"/>
      <c r="O217" s="61"/>
      <c r="P217" s="61"/>
      <c r="Q217" s="61"/>
      <c r="R217" s="61"/>
      <c r="S217" s="9"/>
      <c r="T217" s="9"/>
    </row>
    <row r="218" spans="2:20" x14ac:dyDescent="0.3">
      <c r="B218" s="61"/>
      <c r="C218" s="61"/>
      <c r="D218" s="61"/>
      <c r="E218" s="61"/>
      <c r="F218" s="62"/>
      <c r="G218" s="88"/>
      <c r="H218" s="63"/>
      <c r="I218" s="119"/>
      <c r="J218" s="61"/>
      <c r="K218" s="61"/>
      <c r="L218" s="61"/>
      <c r="M218" s="61"/>
      <c r="N218" s="61"/>
      <c r="O218" s="61"/>
      <c r="P218" s="61"/>
      <c r="Q218" s="61"/>
      <c r="R218" s="61"/>
      <c r="S218" s="9"/>
      <c r="T218" s="9"/>
    </row>
    <row r="219" spans="2:20" x14ac:dyDescent="0.3">
      <c r="B219" s="61"/>
      <c r="C219" s="61"/>
      <c r="D219" s="61"/>
      <c r="E219" s="61"/>
      <c r="F219" s="62"/>
      <c r="G219" s="88"/>
      <c r="H219" s="63"/>
      <c r="I219" s="119"/>
      <c r="J219" s="61"/>
      <c r="K219" s="61"/>
      <c r="L219" s="61"/>
      <c r="M219" s="61"/>
      <c r="N219" s="61"/>
      <c r="O219" s="61"/>
      <c r="P219" s="61"/>
      <c r="Q219" s="61"/>
      <c r="R219" s="61"/>
      <c r="S219" s="9"/>
      <c r="T219" s="9"/>
    </row>
    <row r="220" spans="2:20" x14ac:dyDescent="0.3">
      <c r="B220" s="61"/>
      <c r="C220" s="61"/>
      <c r="D220" s="61"/>
      <c r="E220" s="61"/>
      <c r="F220" s="62"/>
      <c r="G220" s="88"/>
      <c r="H220" s="63"/>
      <c r="I220" s="119"/>
      <c r="J220" s="61"/>
      <c r="K220" s="61"/>
      <c r="L220" s="61"/>
      <c r="M220" s="61"/>
      <c r="N220" s="61"/>
      <c r="O220" s="61"/>
      <c r="P220" s="61"/>
      <c r="Q220" s="61"/>
      <c r="R220" s="61"/>
      <c r="S220" s="9"/>
      <c r="T220" s="9"/>
    </row>
    <row r="221" spans="2:20" x14ac:dyDescent="0.3">
      <c r="B221" s="61"/>
      <c r="C221" s="61"/>
      <c r="D221" s="61"/>
      <c r="E221" s="61"/>
      <c r="F221" s="62"/>
      <c r="G221" s="88"/>
      <c r="H221" s="63"/>
      <c r="I221" s="119"/>
      <c r="J221" s="61"/>
      <c r="K221" s="61"/>
      <c r="L221" s="61"/>
      <c r="M221" s="61"/>
      <c r="N221" s="61"/>
      <c r="O221" s="61"/>
      <c r="P221" s="61"/>
      <c r="Q221" s="61"/>
      <c r="R221" s="61"/>
      <c r="S221" s="9"/>
      <c r="T221" s="9"/>
    </row>
    <row r="222" spans="2:20" x14ac:dyDescent="0.3">
      <c r="B222" s="61"/>
      <c r="C222" s="61"/>
      <c r="D222" s="61"/>
      <c r="E222" s="61"/>
      <c r="F222" s="62"/>
      <c r="G222" s="88"/>
      <c r="H222" s="63"/>
      <c r="I222" s="119"/>
      <c r="J222" s="61"/>
      <c r="K222" s="61"/>
      <c r="L222" s="61"/>
      <c r="M222" s="61"/>
      <c r="N222" s="61"/>
      <c r="O222" s="61"/>
      <c r="P222" s="61"/>
      <c r="Q222" s="61"/>
      <c r="R222" s="61"/>
      <c r="S222" s="9"/>
      <c r="T222" s="9"/>
    </row>
    <row r="223" spans="2:20" x14ac:dyDescent="0.3">
      <c r="B223" s="61"/>
      <c r="C223" s="61"/>
      <c r="D223" s="61"/>
      <c r="E223" s="61"/>
      <c r="F223" s="62"/>
      <c r="G223" s="88"/>
      <c r="H223" s="63"/>
      <c r="I223" s="119"/>
      <c r="J223" s="61"/>
      <c r="K223" s="61"/>
      <c r="L223" s="61"/>
      <c r="M223" s="61"/>
      <c r="N223" s="61"/>
      <c r="O223" s="61"/>
      <c r="P223" s="61"/>
      <c r="Q223" s="61"/>
      <c r="R223" s="61"/>
      <c r="S223" s="9"/>
      <c r="T223" s="9"/>
    </row>
    <row r="224" spans="2:20" x14ac:dyDescent="0.3">
      <c r="B224" s="61"/>
      <c r="C224" s="61"/>
      <c r="D224" s="61"/>
      <c r="E224" s="61"/>
      <c r="F224" s="62"/>
      <c r="G224" s="88"/>
      <c r="H224" s="63"/>
      <c r="I224" s="119"/>
      <c r="J224" s="61"/>
      <c r="K224" s="61"/>
      <c r="L224" s="61"/>
      <c r="M224" s="61"/>
      <c r="N224" s="61"/>
      <c r="O224" s="61"/>
      <c r="P224" s="61"/>
      <c r="Q224" s="61"/>
      <c r="R224" s="61"/>
      <c r="S224" s="9"/>
      <c r="T224" s="9"/>
    </row>
    <row r="225" spans="2:20" x14ac:dyDescent="0.3">
      <c r="B225" s="61"/>
      <c r="C225" s="61"/>
      <c r="D225" s="61"/>
      <c r="E225" s="61"/>
      <c r="F225" s="62"/>
      <c r="G225" s="88"/>
      <c r="H225" s="63"/>
      <c r="I225" s="119"/>
      <c r="J225" s="61"/>
      <c r="K225" s="61"/>
      <c r="L225" s="61"/>
      <c r="M225" s="61"/>
      <c r="N225" s="61"/>
      <c r="O225" s="61"/>
      <c r="P225" s="61"/>
      <c r="Q225" s="61"/>
      <c r="R225" s="61"/>
      <c r="S225" s="9"/>
      <c r="T225" s="9"/>
    </row>
    <row r="226" spans="2:20" x14ac:dyDescent="0.3">
      <c r="B226" s="61"/>
      <c r="C226" s="61"/>
      <c r="D226" s="61"/>
      <c r="E226" s="61"/>
      <c r="F226" s="62"/>
      <c r="G226" s="88"/>
      <c r="H226" s="63"/>
      <c r="I226" s="119"/>
      <c r="J226" s="61"/>
      <c r="K226" s="61"/>
      <c r="L226" s="61"/>
      <c r="M226" s="61"/>
      <c r="N226" s="61"/>
      <c r="O226" s="61"/>
      <c r="P226" s="61"/>
      <c r="Q226" s="61"/>
      <c r="R226" s="61"/>
      <c r="S226" s="9"/>
      <c r="T226" s="9"/>
    </row>
    <row r="227" spans="2:20" x14ac:dyDescent="0.3">
      <c r="B227" s="61"/>
      <c r="C227" s="61"/>
      <c r="D227" s="61"/>
      <c r="E227" s="61"/>
      <c r="F227" s="62"/>
      <c r="G227" s="88"/>
      <c r="H227" s="63"/>
      <c r="I227" s="119"/>
      <c r="J227" s="61"/>
      <c r="K227" s="61"/>
      <c r="L227" s="61"/>
      <c r="M227" s="61"/>
      <c r="N227" s="61"/>
      <c r="O227" s="61"/>
      <c r="P227" s="61"/>
      <c r="Q227" s="61"/>
      <c r="R227" s="61"/>
      <c r="S227" s="9"/>
      <c r="T227" s="9"/>
    </row>
    <row r="228" spans="2:20" x14ac:dyDescent="0.3">
      <c r="B228" s="61"/>
      <c r="C228" s="61"/>
      <c r="D228" s="61"/>
      <c r="E228" s="61"/>
      <c r="F228" s="62"/>
      <c r="G228" s="88"/>
      <c r="H228" s="63"/>
      <c r="I228" s="119"/>
      <c r="J228" s="61"/>
      <c r="K228" s="61"/>
      <c r="L228" s="61"/>
      <c r="M228" s="61"/>
      <c r="N228" s="61"/>
      <c r="O228" s="61"/>
      <c r="P228" s="61"/>
      <c r="Q228" s="61"/>
      <c r="R228" s="61"/>
      <c r="S228" s="9"/>
      <c r="T228" s="9"/>
    </row>
    <row r="229" spans="2:20" x14ac:dyDescent="0.3">
      <c r="B229" s="61"/>
      <c r="C229" s="61"/>
      <c r="D229" s="61"/>
      <c r="E229" s="61"/>
      <c r="F229" s="62"/>
      <c r="G229" s="88"/>
      <c r="H229" s="63"/>
      <c r="I229" s="119"/>
      <c r="J229" s="61"/>
      <c r="K229" s="61"/>
      <c r="L229" s="61"/>
      <c r="M229" s="61"/>
      <c r="N229" s="61"/>
      <c r="O229" s="61"/>
      <c r="P229" s="61"/>
      <c r="Q229" s="61"/>
      <c r="R229" s="61"/>
      <c r="S229" s="9"/>
      <c r="T229" s="9"/>
    </row>
    <row r="230" spans="2:20" x14ac:dyDescent="0.3">
      <c r="B230" s="61"/>
      <c r="C230" s="61"/>
      <c r="D230" s="61"/>
      <c r="E230" s="61"/>
      <c r="F230" s="62"/>
      <c r="G230" s="88"/>
      <c r="H230" s="63"/>
      <c r="I230" s="119"/>
      <c r="J230" s="61"/>
      <c r="K230" s="61"/>
      <c r="L230" s="61"/>
      <c r="M230" s="61"/>
      <c r="N230" s="61"/>
      <c r="O230" s="61"/>
      <c r="P230" s="61"/>
      <c r="Q230" s="61"/>
      <c r="R230" s="61"/>
      <c r="S230" s="9"/>
      <c r="T230" s="9"/>
    </row>
    <row r="231" spans="2:20" x14ac:dyDescent="0.3">
      <c r="B231" s="61"/>
      <c r="C231" s="61"/>
      <c r="D231" s="61"/>
      <c r="E231" s="61"/>
      <c r="F231" s="62"/>
      <c r="G231" s="88"/>
      <c r="H231" s="63"/>
      <c r="I231" s="119"/>
      <c r="J231" s="61"/>
      <c r="K231" s="61"/>
      <c r="L231" s="61"/>
      <c r="M231" s="61"/>
      <c r="N231" s="61"/>
      <c r="O231" s="61"/>
      <c r="P231" s="61"/>
      <c r="Q231" s="61"/>
      <c r="R231" s="61"/>
      <c r="S231" s="9"/>
      <c r="T231" s="9"/>
    </row>
    <row r="232" spans="2:20" x14ac:dyDescent="0.3">
      <c r="B232" s="61"/>
      <c r="C232" s="61"/>
      <c r="D232" s="61"/>
      <c r="E232" s="61"/>
      <c r="F232" s="62"/>
      <c r="G232" s="88"/>
      <c r="H232" s="63"/>
      <c r="I232" s="119"/>
      <c r="J232" s="61"/>
      <c r="K232" s="61"/>
      <c r="L232" s="61"/>
      <c r="M232" s="61"/>
      <c r="N232" s="61"/>
      <c r="O232" s="61"/>
      <c r="P232" s="61"/>
      <c r="Q232" s="61"/>
      <c r="R232" s="61"/>
      <c r="S232" s="9"/>
      <c r="T232" s="9"/>
    </row>
    <row r="233" spans="2:20" x14ac:dyDescent="0.3">
      <c r="B233" s="61"/>
      <c r="C233" s="61"/>
      <c r="D233" s="61"/>
      <c r="E233" s="61"/>
      <c r="F233" s="62"/>
      <c r="G233" s="88"/>
      <c r="H233" s="63"/>
      <c r="I233" s="119"/>
      <c r="J233" s="61"/>
      <c r="K233" s="61"/>
      <c r="L233" s="61"/>
      <c r="M233" s="61"/>
      <c r="N233" s="61"/>
      <c r="O233" s="61"/>
      <c r="P233" s="61"/>
      <c r="Q233" s="61"/>
      <c r="R233" s="61"/>
      <c r="S233" s="9"/>
      <c r="T233" s="9"/>
    </row>
    <row r="234" spans="2:20" x14ac:dyDescent="0.3">
      <c r="B234" s="61"/>
      <c r="C234" s="61"/>
      <c r="D234" s="61"/>
      <c r="E234" s="61"/>
      <c r="F234" s="62"/>
      <c r="G234" s="88"/>
      <c r="H234" s="63"/>
      <c r="I234" s="119"/>
      <c r="J234" s="61"/>
      <c r="K234" s="61"/>
      <c r="L234" s="61"/>
      <c r="M234" s="61"/>
      <c r="N234" s="61"/>
      <c r="O234" s="61"/>
      <c r="P234" s="61"/>
      <c r="Q234" s="61"/>
      <c r="R234" s="61"/>
      <c r="S234" s="9"/>
      <c r="T234" s="9"/>
    </row>
    <row r="235" spans="2:20" x14ac:dyDescent="0.3">
      <c r="B235" s="61"/>
      <c r="C235" s="61"/>
      <c r="D235" s="61"/>
      <c r="E235" s="61"/>
      <c r="F235" s="62"/>
      <c r="G235" s="88"/>
      <c r="H235" s="63"/>
      <c r="I235" s="119"/>
      <c r="J235" s="61"/>
      <c r="K235" s="61"/>
      <c r="L235" s="61"/>
      <c r="M235" s="61"/>
      <c r="N235" s="61"/>
      <c r="O235" s="61"/>
      <c r="P235" s="61"/>
      <c r="Q235" s="61"/>
      <c r="R235" s="61"/>
      <c r="S235" s="9"/>
      <c r="T235" s="9"/>
    </row>
    <row r="236" spans="2:20" x14ac:dyDescent="0.3">
      <c r="B236" s="61"/>
      <c r="C236" s="61"/>
      <c r="D236" s="61"/>
      <c r="E236" s="61"/>
      <c r="F236" s="62"/>
      <c r="G236" s="88"/>
      <c r="H236" s="63"/>
      <c r="I236" s="119"/>
      <c r="J236" s="61"/>
      <c r="K236" s="61"/>
      <c r="L236" s="61"/>
      <c r="M236" s="61"/>
      <c r="N236" s="61"/>
      <c r="O236" s="61"/>
      <c r="P236" s="61"/>
      <c r="Q236" s="61"/>
      <c r="R236" s="61"/>
      <c r="S236" s="9"/>
      <c r="T236" s="9"/>
    </row>
    <row r="237" spans="2:20" x14ac:dyDescent="0.3">
      <c r="B237" s="61"/>
      <c r="C237" s="61"/>
      <c r="D237" s="61"/>
      <c r="E237" s="61"/>
      <c r="F237" s="62"/>
      <c r="G237" s="88"/>
      <c r="H237" s="63"/>
      <c r="I237" s="119"/>
      <c r="J237" s="61"/>
      <c r="K237" s="61"/>
      <c r="L237" s="61"/>
      <c r="M237" s="61"/>
      <c r="N237" s="61"/>
      <c r="O237" s="61"/>
      <c r="P237" s="61"/>
      <c r="Q237" s="61"/>
      <c r="R237" s="61"/>
      <c r="S237" s="9"/>
      <c r="T237" s="9"/>
    </row>
    <row r="238" spans="2:20" x14ac:dyDescent="0.3">
      <c r="B238" s="61"/>
      <c r="C238" s="61"/>
      <c r="D238" s="61"/>
      <c r="E238" s="61"/>
      <c r="F238" s="62"/>
      <c r="G238" s="88"/>
      <c r="H238" s="63"/>
      <c r="I238" s="119"/>
      <c r="J238" s="61"/>
      <c r="K238" s="61"/>
      <c r="L238" s="61"/>
      <c r="M238" s="61"/>
      <c r="N238" s="61"/>
      <c r="O238" s="61"/>
      <c r="P238" s="61"/>
      <c r="Q238" s="61"/>
      <c r="R238" s="61"/>
      <c r="S238" s="9"/>
      <c r="T238" s="9"/>
    </row>
    <row r="239" spans="2:20" x14ac:dyDescent="0.3">
      <c r="B239" s="61"/>
      <c r="C239" s="61"/>
      <c r="D239" s="61"/>
      <c r="E239" s="61"/>
      <c r="F239" s="62"/>
      <c r="G239" s="88"/>
      <c r="H239" s="63"/>
      <c r="I239" s="119"/>
      <c r="J239" s="61"/>
      <c r="K239" s="61"/>
      <c r="L239" s="61"/>
      <c r="M239" s="61"/>
      <c r="N239" s="61"/>
      <c r="O239" s="61"/>
      <c r="P239" s="61"/>
      <c r="Q239" s="61"/>
      <c r="R239" s="61"/>
      <c r="S239" s="9"/>
      <c r="T239" s="9"/>
    </row>
    <row r="240" spans="2:20" x14ac:dyDescent="0.3">
      <c r="B240" s="61"/>
      <c r="C240" s="61"/>
      <c r="D240" s="61"/>
      <c r="E240" s="61"/>
      <c r="F240" s="62"/>
      <c r="G240" s="88"/>
      <c r="H240" s="63"/>
      <c r="I240" s="119"/>
      <c r="J240" s="61"/>
      <c r="K240" s="61"/>
      <c r="L240" s="61"/>
      <c r="M240" s="61"/>
      <c r="N240" s="61"/>
      <c r="O240" s="61"/>
      <c r="P240" s="61"/>
      <c r="Q240" s="61"/>
      <c r="R240" s="61"/>
      <c r="S240" s="9"/>
      <c r="T240" s="9"/>
    </row>
    <row r="241" spans="2:20" x14ac:dyDescent="0.3">
      <c r="B241" s="61"/>
      <c r="C241" s="61"/>
      <c r="D241" s="61"/>
      <c r="E241" s="61"/>
      <c r="F241" s="62"/>
      <c r="G241" s="88"/>
      <c r="H241" s="63"/>
      <c r="I241" s="119"/>
      <c r="J241" s="61"/>
      <c r="K241" s="61"/>
      <c r="L241" s="61"/>
      <c r="M241" s="61"/>
      <c r="N241" s="61"/>
      <c r="O241" s="61"/>
      <c r="P241" s="61"/>
      <c r="Q241" s="61"/>
      <c r="R241" s="61"/>
      <c r="S241" s="9"/>
      <c r="T241" s="9"/>
    </row>
    <row r="242" spans="2:20" x14ac:dyDescent="0.3">
      <c r="B242" s="61"/>
      <c r="C242" s="61"/>
      <c r="D242" s="61"/>
      <c r="E242" s="61"/>
      <c r="F242" s="62"/>
      <c r="G242" s="88"/>
      <c r="H242" s="63"/>
      <c r="I242" s="119"/>
      <c r="J242" s="61"/>
      <c r="K242" s="61"/>
      <c r="L242" s="61"/>
      <c r="M242" s="61"/>
      <c r="N242" s="61"/>
      <c r="O242" s="61"/>
      <c r="P242" s="61"/>
      <c r="Q242" s="61"/>
      <c r="R242" s="61"/>
      <c r="S242" s="9"/>
      <c r="T242" s="9"/>
    </row>
    <row r="243" spans="2:20" x14ac:dyDescent="0.3">
      <c r="B243" s="61"/>
      <c r="C243" s="61"/>
      <c r="D243" s="61"/>
      <c r="E243" s="61"/>
      <c r="F243" s="62"/>
      <c r="G243" s="88"/>
      <c r="H243" s="63"/>
      <c r="I243" s="119"/>
      <c r="J243" s="61"/>
      <c r="K243" s="61"/>
      <c r="L243" s="61"/>
      <c r="M243" s="61"/>
      <c r="N243" s="61"/>
      <c r="O243" s="61"/>
      <c r="P243" s="61"/>
      <c r="Q243" s="61"/>
      <c r="R243" s="61"/>
      <c r="S243" s="9"/>
      <c r="T243" s="9"/>
    </row>
    <row r="244" spans="2:20" x14ac:dyDescent="0.3">
      <c r="B244" s="61"/>
      <c r="C244" s="61"/>
      <c r="D244" s="61"/>
      <c r="E244" s="61"/>
      <c r="F244" s="62"/>
      <c r="G244" s="88"/>
      <c r="H244" s="63"/>
      <c r="I244" s="119"/>
      <c r="J244" s="61"/>
      <c r="K244" s="61"/>
      <c r="L244" s="61"/>
      <c r="M244" s="61"/>
      <c r="N244" s="61"/>
      <c r="O244" s="61"/>
      <c r="P244" s="61"/>
      <c r="Q244" s="61"/>
      <c r="R244" s="61"/>
      <c r="S244" s="9"/>
      <c r="T244" s="9"/>
    </row>
    <row r="245" spans="2:20" x14ac:dyDescent="0.3">
      <c r="B245" s="61"/>
      <c r="C245" s="61"/>
      <c r="D245" s="61"/>
      <c r="E245" s="61"/>
      <c r="F245" s="62"/>
      <c r="G245" s="88"/>
      <c r="H245" s="63"/>
      <c r="I245" s="119"/>
      <c r="J245" s="61"/>
      <c r="K245" s="61"/>
      <c r="L245" s="61"/>
      <c r="M245" s="61"/>
      <c r="N245" s="61"/>
      <c r="O245" s="61"/>
      <c r="P245" s="61"/>
      <c r="Q245" s="61"/>
      <c r="R245" s="61"/>
      <c r="S245" s="9"/>
      <c r="T245" s="9"/>
    </row>
    <row r="246" spans="2:20" x14ac:dyDescent="0.3">
      <c r="B246" s="61"/>
      <c r="C246" s="61"/>
      <c r="D246" s="61"/>
      <c r="E246" s="61"/>
      <c r="F246" s="62"/>
      <c r="G246" s="88"/>
      <c r="H246" s="63"/>
      <c r="I246" s="119"/>
      <c r="J246" s="61"/>
      <c r="K246" s="61"/>
      <c r="L246" s="61"/>
      <c r="M246" s="61"/>
      <c r="N246" s="61"/>
      <c r="O246" s="61"/>
      <c r="P246" s="61"/>
      <c r="Q246" s="61"/>
      <c r="R246" s="61"/>
      <c r="S246" s="9"/>
      <c r="T246" s="9"/>
    </row>
    <row r="247" spans="2:20" x14ac:dyDescent="0.3">
      <c r="B247" s="61"/>
      <c r="C247" s="61"/>
      <c r="D247" s="61"/>
      <c r="E247" s="61"/>
      <c r="F247" s="62"/>
      <c r="G247" s="88"/>
      <c r="H247" s="63"/>
      <c r="I247" s="119"/>
      <c r="J247" s="61"/>
      <c r="K247" s="61"/>
      <c r="L247" s="61"/>
      <c r="M247" s="61"/>
      <c r="N247" s="61"/>
      <c r="O247" s="61"/>
      <c r="P247" s="61"/>
      <c r="Q247" s="61"/>
      <c r="R247" s="61"/>
      <c r="S247" s="9"/>
      <c r="T247" s="9"/>
    </row>
    <row r="248" spans="2:20" x14ac:dyDescent="0.3">
      <c r="B248" s="61"/>
      <c r="C248" s="61"/>
      <c r="D248" s="61"/>
      <c r="E248" s="61"/>
      <c r="F248" s="62"/>
      <c r="G248" s="88"/>
      <c r="H248" s="63"/>
      <c r="I248" s="119"/>
      <c r="J248" s="61"/>
      <c r="K248" s="61"/>
      <c r="L248" s="61"/>
      <c r="M248" s="61"/>
      <c r="N248" s="61"/>
      <c r="O248" s="61"/>
      <c r="P248" s="61"/>
      <c r="Q248" s="61"/>
      <c r="R248" s="61"/>
      <c r="S248" s="9"/>
      <c r="T248" s="9"/>
    </row>
    <row r="249" spans="2:20" x14ac:dyDescent="0.3">
      <c r="B249" s="61"/>
      <c r="C249" s="61"/>
      <c r="D249" s="61"/>
      <c r="E249" s="61"/>
      <c r="F249" s="62"/>
      <c r="G249" s="88"/>
      <c r="H249" s="63"/>
      <c r="I249" s="119"/>
      <c r="J249" s="61"/>
      <c r="K249" s="61"/>
      <c r="L249" s="61"/>
      <c r="M249" s="61"/>
      <c r="N249" s="61"/>
      <c r="O249" s="61"/>
      <c r="P249" s="61"/>
      <c r="Q249" s="61"/>
      <c r="R249" s="61"/>
      <c r="S249" s="9"/>
      <c r="T249" s="9"/>
    </row>
    <row r="250" spans="2:20" x14ac:dyDescent="0.3">
      <c r="B250" s="61"/>
      <c r="C250" s="61"/>
      <c r="D250" s="61"/>
      <c r="E250" s="61"/>
      <c r="F250" s="62"/>
      <c r="G250" s="88"/>
      <c r="H250" s="63"/>
      <c r="I250" s="119"/>
      <c r="J250" s="61"/>
      <c r="K250" s="61"/>
      <c r="L250" s="61"/>
      <c r="M250" s="61"/>
      <c r="N250" s="61"/>
      <c r="O250" s="61"/>
      <c r="P250" s="61"/>
      <c r="Q250" s="61"/>
      <c r="R250" s="61"/>
      <c r="S250" s="9"/>
      <c r="T250" s="9"/>
    </row>
    <row r="251" spans="2:20" x14ac:dyDescent="0.3">
      <c r="B251" s="61"/>
      <c r="C251" s="61"/>
      <c r="D251" s="61"/>
      <c r="E251" s="61"/>
      <c r="F251" s="62"/>
      <c r="G251" s="88"/>
      <c r="H251" s="63"/>
      <c r="I251" s="119"/>
      <c r="J251" s="61"/>
      <c r="K251" s="61"/>
      <c r="L251" s="61"/>
      <c r="M251" s="61"/>
      <c r="N251" s="61"/>
      <c r="O251" s="61"/>
      <c r="P251" s="61"/>
      <c r="Q251" s="61"/>
      <c r="R251" s="61"/>
      <c r="S251" s="9"/>
      <c r="T251" s="9"/>
    </row>
    <row r="252" spans="2:20" x14ac:dyDescent="0.3">
      <c r="B252" s="61"/>
      <c r="C252" s="61"/>
      <c r="D252" s="61"/>
      <c r="E252" s="61"/>
      <c r="F252" s="62"/>
      <c r="G252" s="88"/>
      <c r="H252" s="63"/>
      <c r="I252" s="119"/>
      <c r="J252" s="61"/>
      <c r="K252" s="61"/>
      <c r="L252" s="61"/>
      <c r="M252" s="61"/>
      <c r="N252" s="61"/>
      <c r="O252" s="61"/>
      <c r="P252" s="61"/>
      <c r="Q252" s="61"/>
      <c r="R252" s="61"/>
      <c r="S252" s="9"/>
      <c r="T252" s="9"/>
    </row>
    <row r="253" spans="2:20" x14ac:dyDescent="0.3">
      <c r="B253" s="61"/>
      <c r="C253" s="61"/>
      <c r="D253" s="61"/>
      <c r="E253" s="61"/>
      <c r="F253" s="62"/>
      <c r="G253" s="88"/>
      <c r="H253" s="63"/>
      <c r="I253" s="119"/>
      <c r="J253" s="61"/>
      <c r="K253" s="61"/>
      <c r="L253" s="61"/>
      <c r="M253" s="61"/>
      <c r="N253" s="61"/>
      <c r="O253" s="61"/>
      <c r="P253" s="61"/>
      <c r="Q253" s="61"/>
      <c r="R253" s="61"/>
      <c r="S253" s="9"/>
      <c r="T253" s="9"/>
    </row>
    <row r="254" spans="2:20" x14ac:dyDescent="0.3">
      <c r="B254" s="61"/>
      <c r="C254" s="61"/>
      <c r="D254" s="61"/>
      <c r="E254" s="61"/>
      <c r="F254" s="62"/>
      <c r="G254" s="88"/>
      <c r="H254" s="63"/>
      <c r="I254" s="119"/>
      <c r="J254" s="61"/>
      <c r="K254" s="61"/>
      <c r="L254" s="61"/>
      <c r="M254" s="61"/>
      <c r="N254" s="61"/>
      <c r="O254" s="61"/>
      <c r="P254" s="61"/>
      <c r="Q254" s="61"/>
      <c r="R254" s="61"/>
      <c r="S254" s="9"/>
      <c r="T254" s="9"/>
    </row>
    <row r="255" spans="2:20" x14ac:dyDescent="0.3">
      <c r="B255" s="61"/>
      <c r="C255" s="61"/>
      <c r="D255" s="61"/>
      <c r="E255" s="61"/>
      <c r="F255" s="62"/>
      <c r="G255" s="88"/>
      <c r="H255" s="63"/>
      <c r="I255" s="119"/>
      <c r="J255" s="61"/>
      <c r="K255" s="61"/>
      <c r="L255" s="61"/>
      <c r="M255" s="61"/>
      <c r="N255" s="61"/>
      <c r="O255" s="61"/>
      <c r="P255" s="61"/>
      <c r="Q255" s="61"/>
      <c r="R255" s="61"/>
      <c r="S255" s="9"/>
      <c r="T255" s="9"/>
    </row>
    <row r="256" spans="2:20" x14ac:dyDescent="0.3">
      <c r="B256" s="61"/>
      <c r="C256" s="61"/>
      <c r="D256" s="61"/>
      <c r="E256" s="61"/>
      <c r="F256" s="62"/>
      <c r="G256" s="88"/>
      <c r="H256" s="63"/>
      <c r="I256" s="119"/>
      <c r="J256" s="61"/>
      <c r="K256" s="61"/>
      <c r="L256" s="61"/>
      <c r="M256" s="61"/>
      <c r="N256" s="61"/>
      <c r="O256" s="61"/>
      <c r="P256" s="61"/>
      <c r="Q256" s="61"/>
      <c r="R256" s="61"/>
      <c r="S256" s="9"/>
      <c r="T256" s="9"/>
    </row>
    <row r="257" spans="2:20" x14ac:dyDescent="0.3">
      <c r="B257" s="61"/>
      <c r="C257" s="61"/>
      <c r="D257" s="61"/>
      <c r="E257" s="61"/>
      <c r="F257" s="62"/>
      <c r="G257" s="88"/>
      <c r="H257" s="63"/>
      <c r="I257" s="119"/>
      <c r="J257" s="61"/>
      <c r="K257" s="61"/>
      <c r="L257" s="61"/>
      <c r="M257" s="61"/>
      <c r="N257" s="61"/>
      <c r="O257" s="61"/>
      <c r="P257" s="61"/>
      <c r="Q257" s="61"/>
      <c r="R257" s="61"/>
      <c r="S257" s="9"/>
      <c r="T257" s="9"/>
    </row>
    <row r="258" spans="2:20" x14ac:dyDescent="0.3">
      <c r="B258" s="61"/>
      <c r="C258" s="61"/>
      <c r="D258" s="61"/>
      <c r="E258" s="61"/>
      <c r="F258" s="62"/>
      <c r="G258" s="88"/>
      <c r="H258" s="63"/>
      <c r="I258" s="119"/>
      <c r="J258" s="61"/>
      <c r="K258" s="61"/>
      <c r="L258" s="61"/>
      <c r="M258" s="61"/>
      <c r="N258" s="61"/>
      <c r="O258" s="61"/>
      <c r="P258" s="61"/>
      <c r="Q258" s="61"/>
      <c r="R258" s="61"/>
      <c r="S258" s="9"/>
      <c r="T258" s="9"/>
    </row>
    <row r="259" spans="2:20" x14ac:dyDescent="0.3">
      <c r="B259" s="61"/>
      <c r="C259" s="61"/>
      <c r="D259" s="61"/>
      <c r="E259" s="61"/>
      <c r="F259" s="62"/>
      <c r="G259" s="88"/>
      <c r="H259" s="63"/>
      <c r="I259" s="119"/>
      <c r="J259" s="61"/>
      <c r="K259" s="61"/>
      <c r="L259" s="61"/>
      <c r="M259" s="61"/>
      <c r="N259" s="61"/>
      <c r="O259" s="61"/>
      <c r="P259" s="61"/>
      <c r="Q259" s="61"/>
      <c r="R259" s="61"/>
      <c r="S259" s="9"/>
      <c r="T259" s="9"/>
    </row>
    <row r="260" spans="2:20" x14ac:dyDescent="0.3">
      <c r="B260" s="61"/>
      <c r="C260" s="61"/>
      <c r="D260" s="61"/>
      <c r="E260" s="61"/>
      <c r="F260" s="62"/>
      <c r="G260" s="88"/>
      <c r="H260" s="63"/>
      <c r="I260" s="119"/>
      <c r="J260" s="61"/>
      <c r="K260" s="61"/>
      <c r="L260" s="61"/>
      <c r="M260" s="61"/>
      <c r="N260" s="61"/>
      <c r="O260" s="61"/>
      <c r="P260" s="61"/>
      <c r="Q260" s="61"/>
      <c r="R260" s="61"/>
      <c r="S260" s="9"/>
      <c r="T260" s="9"/>
    </row>
    <row r="261" spans="2:20" x14ac:dyDescent="0.3">
      <c r="B261" s="61"/>
      <c r="C261" s="61"/>
      <c r="D261" s="61"/>
      <c r="E261" s="61"/>
      <c r="F261" s="62"/>
      <c r="G261" s="88"/>
      <c r="H261" s="63"/>
      <c r="I261" s="119"/>
      <c r="J261" s="61"/>
      <c r="K261" s="61"/>
      <c r="L261" s="61"/>
      <c r="M261" s="61"/>
      <c r="N261" s="61"/>
      <c r="O261" s="61"/>
      <c r="P261" s="61"/>
      <c r="Q261" s="61"/>
      <c r="R261" s="61"/>
      <c r="S261" s="9"/>
      <c r="T261" s="9"/>
    </row>
    <row r="262" spans="2:20" x14ac:dyDescent="0.3">
      <c r="B262" s="61"/>
      <c r="C262" s="61"/>
      <c r="D262" s="61"/>
      <c r="E262" s="61"/>
      <c r="F262" s="62"/>
      <c r="G262" s="88"/>
      <c r="H262" s="63"/>
      <c r="I262" s="119"/>
      <c r="J262" s="61"/>
      <c r="K262" s="61"/>
      <c r="L262" s="61"/>
      <c r="M262" s="61"/>
      <c r="N262" s="61"/>
      <c r="O262" s="61"/>
      <c r="P262" s="61"/>
      <c r="Q262" s="61"/>
      <c r="R262" s="61"/>
      <c r="S262" s="9"/>
      <c r="T262" s="9"/>
    </row>
    <row r="263" spans="2:20" x14ac:dyDescent="0.3">
      <c r="B263" s="61"/>
      <c r="C263" s="61"/>
      <c r="D263" s="61"/>
      <c r="E263" s="61"/>
      <c r="F263" s="62"/>
      <c r="G263" s="88"/>
      <c r="H263" s="63"/>
      <c r="I263" s="119"/>
      <c r="J263" s="61"/>
      <c r="K263" s="61"/>
      <c r="L263" s="61"/>
      <c r="M263" s="61"/>
      <c r="N263" s="61"/>
      <c r="O263" s="61"/>
      <c r="P263" s="61"/>
      <c r="Q263" s="61"/>
      <c r="R263" s="61"/>
      <c r="S263" s="9"/>
      <c r="T263" s="9"/>
    </row>
    <row r="264" spans="2:20" x14ac:dyDescent="0.3">
      <c r="B264" s="61"/>
      <c r="C264" s="61"/>
      <c r="D264" s="61"/>
      <c r="E264" s="61"/>
      <c r="F264" s="62"/>
      <c r="G264" s="88"/>
      <c r="H264" s="63"/>
      <c r="I264" s="119"/>
      <c r="J264" s="61"/>
      <c r="K264" s="61"/>
      <c r="L264" s="61"/>
      <c r="M264" s="61"/>
      <c r="N264" s="61"/>
      <c r="O264" s="61"/>
      <c r="P264" s="61"/>
      <c r="Q264" s="61"/>
      <c r="R264" s="61"/>
      <c r="S264" s="9"/>
      <c r="T264" s="9"/>
    </row>
    <row r="265" spans="2:20" x14ac:dyDescent="0.3">
      <c r="B265" s="61"/>
      <c r="C265" s="61"/>
      <c r="D265" s="61"/>
      <c r="E265" s="61"/>
      <c r="F265" s="62"/>
      <c r="G265" s="88"/>
      <c r="H265" s="63"/>
      <c r="I265" s="119"/>
      <c r="J265" s="61"/>
      <c r="K265" s="61"/>
      <c r="L265" s="61"/>
      <c r="M265" s="61"/>
      <c r="N265" s="61"/>
      <c r="O265" s="61"/>
      <c r="P265" s="61"/>
      <c r="Q265" s="61"/>
      <c r="R265" s="61"/>
      <c r="S265" s="9"/>
      <c r="T265" s="9"/>
    </row>
    <row r="266" spans="2:20" x14ac:dyDescent="0.3">
      <c r="B266" s="61"/>
      <c r="C266" s="61"/>
      <c r="D266" s="61"/>
      <c r="E266" s="61"/>
      <c r="F266" s="62"/>
      <c r="G266" s="88"/>
      <c r="H266" s="63"/>
      <c r="I266" s="119"/>
      <c r="J266" s="61"/>
      <c r="K266" s="61"/>
      <c r="L266" s="61"/>
      <c r="M266" s="61"/>
      <c r="N266" s="61"/>
      <c r="O266" s="61"/>
      <c r="P266" s="61"/>
      <c r="Q266" s="61"/>
      <c r="R266" s="61"/>
      <c r="S266" s="9"/>
      <c r="T266" s="9"/>
    </row>
    <row r="267" spans="2:20" x14ac:dyDescent="0.3">
      <c r="B267" s="61"/>
      <c r="C267" s="61"/>
      <c r="D267" s="61"/>
      <c r="E267" s="61"/>
      <c r="F267" s="62"/>
      <c r="G267" s="88"/>
      <c r="H267" s="63"/>
      <c r="I267" s="119"/>
      <c r="J267" s="61"/>
      <c r="K267" s="61"/>
      <c r="L267" s="61"/>
      <c r="M267" s="61"/>
      <c r="N267" s="61"/>
      <c r="O267" s="61"/>
      <c r="P267" s="61"/>
      <c r="Q267" s="61"/>
      <c r="R267" s="61"/>
      <c r="S267" s="9"/>
      <c r="T267" s="9"/>
    </row>
    <row r="268" spans="2:20" x14ac:dyDescent="0.3">
      <c r="B268" s="61"/>
      <c r="C268" s="61"/>
      <c r="D268" s="61"/>
      <c r="E268" s="61"/>
      <c r="F268" s="62"/>
      <c r="G268" s="88"/>
      <c r="H268" s="63"/>
      <c r="I268" s="119"/>
      <c r="J268" s="61"/>
      <c r="K268" s="61"/>
      <c r="L268" s="61"/>
      <c r="M268" s="61"/>
      <c r="N268" s="61"/>
      <c r="O268" s="61"/>
      <c r="P268" s="61"/>
      <c r="Q268" s="61"/>
      <c r="R268" s="61"/>
      <c r="S268" s="9"/>
      <c r="T268" s="9"/>
    </row>
    <row r="269" spans="2:20" x14ac:dyDescent="0.3">
      <c r="B269" s="61"/>
      <c r="C269" s="61"/>
      <c r="D269" s="61"/>
      <c r="E269" s="61"/>
      <c r="F269" s="62"/>
      <c r="G269" s="88"/>
      <c r="H269" s="63"/>
      <c r="I269" s="119"/>
      <c r="J269" s="61"/>
      <c r="K269" s="61"/>
      <c r="L269" s="61"/>
      <c r="M269" s="61"/>
      <c r="N269" s="61"/>
      <c r="O269" s="61"/>
      <c r="P269" s="61"/>
      <c r="Q269" s="61"/>
      <c r="R269" s="61"/>
      <c r="S269" s="9"/>
      <c r="T269" s="9"/>
    </row>
    <row r="270" spans="2:20" x14ac:dyDescent="0.3">
      <c r="B270" s="61"/>
      <c r="C270" s="61"/>
      <c r="D270" s="61"/>
      <c r="E270" s="61"/>
      <c r="F270" s="62"/>
      <c r="G270" s="88"/>
      <c r="H270" s="63"/>
      <c r="I270" s="119"/>
      <c r="J270" s="61"/>
      <c r="K270" s="61"/>
      <c r="L270" s="61"/>
      <c r="M270" s="61"/>
      <c r="N270" s="61"/>
      <c r="O270" s="61"/>
      <c r="P270" s="61"/>
      <c r="Q270" s="61"/>
      <c r="R270" s="61"/>
      <c r="S270" s="9"/>
      <c r="T270" s="9"/>
    </row>
    <row r="271" spans="2:20" x14ac:dyDescent="0.3">
      <c r="B271" s="61"/>
      <c r="C271" s="61"/>
      <c r="D271" s="61"/>
      <c r="E271" s="61"/>
      <c r="F271" s="62"/>
      <c r="G271" s="88"/>
      <c r="H271" s="63"/>
      <c r="I271" s="119"/>
      <c r="J271" s="61"/>
      <c r="K271" s="61"/>
      <c r="L271" s="61"/>
      <c r="M271" s="61"/>
      <c r="N271" s="61"/>
      <c r="O271" s="61"/>
      <c r="P271" s="61"/>
      <c r="Q271" s="61"/>
      <c r="R271" s="61"/>
      <c r="S271" s="9"/>
      <c r="T271" s="9"/>
    </row>
    <row r="272" spans="2:20" x14ac:dyDescent="0.3">
      <c r="B272" s="61"/>
      <c r="C272" s="61"/>
      <c r="D272" s="61"/>
      <c r="E272" s="61"/>
      <c r="F272" s="62"/>
      <c r="G272" s="88"/>
      <c r="H272" s="63"/>
      <c r="I272" s="119"/>
      <c r="J272" s="61"/>
      <c r="K272" s="61"/>
      <c r="L272" s="61"/>
      <c r="M272" s="61"/>
      <c r="N272" s="61"/>
      <c r="O272" s="61"/>
      <c r="P272" s="61"/>
      <c r="Q272" s="61"/>
      <c r="R272" s="61"/>
      <c r="S272" s="9"/>
      <c r="T272" s="9"/>
    </row>
    <row r="273" spans="2:20" x14ac:dyDescent="0.3">
      <c r="B273" s="61"/>
      <c r="C273" s="61"/>
      <c r="D273" s="61"/>
      <c r="E273" s="61"/>
      <c r="F273" s="62"/>
      <c r="G273" s="88"/>
      <c r="H273" s="63"/>
      <c r="I273" s="119"/>
      <c r="J273" s="61"/>
      <c r="K273" s="61"/>
      <c r="L273" s="61"/>
      <c r="M273" s="61"/>
      <c r="N273" s="61"/>
      <c r="O273" s="61"/>
      <c r="P273" s="61"/>
      <c r="Q273" s="61"/>
      <c r="R273" s="61"/>
      <c r="S273" s="9"/>
      <c r="T273" s="9"/>
    </row>
    <row r="274" spans="2:20" x14ac:dyDescent="0.3">
      <c r="B274" s="61"/>
      <c r="C274" s="61"/>
      <c r="D274" s="61"/>
      <c r="E274" s="61"/>
      <c r="F274" s="62"/>
      <c r="G274" s="88"/>
      <c r="H274" s="63"/>
      <c r="I274" s="119"/>
      <c r="J274" s="61"/>
      <c r="K274" s="61"/>
      <c r="L274" s="61"/>
      <c r="M274" s="61"/>
      <c r="N274" s="61"/>
      <c r="O274" s="61"/>
      <c r="P274" s="61"/>
      <c r="Q274" s="61"/>
      <c r="R274" s="61"/>
      <c r="S274" s="9"/>
      <c r="T274" s="9"/>
    </row>
    <row r="275" spans="2:20" x14ac:dyDescent="0.3">
      <c r="B275" s="61"/>
      <c r="C275" s="61"/>
      <c r="D275" s="61"/>
      <c r="E275" s="61"/>
      <c r="F275" s="62"/>
      <c r="G275" s="88"/>
      <c r="H275" s="63"/>
      <c r="I275" s="119"/>
      <c r="J275" s="61"/>
      <c r="K275" s="61"/>
      <c r="L275" s="61"/>
      <c r="M275" s="61"/>
      <c r="N275" s="61"/>
      <c r="O275" s="61"/>
      <c r="P275" s="61"/>
      <c r="Q275" s="61"/>
      <c r="R275" s="61"/>
      <c r="S275" s="9"/>
      <c r="T275" s="9"/>
    </row>
    <row r="276" spans="2:20" x14ac:dyDescent="0.3">
      <c r="B276" s="61"/>
      <c r="C276" s="61"/>
      <c r="D276" s="61"/>
      <c r="E276" s="61"/>
      <c r="F276" s="62"/>
      <c r="G276" s="88"/>
      <c r="H276" s="63"/>
      <c r="I276" s="119"/>
      <c r="J276" s="61"/>
      <c r="K276" s="61"/>
      <c r="L276" s="61"/>
      <c r="M276" s="61"/>
      <c r="N276" s="61"/>
      <c r="O276" s="61"/>
      <c r="P276" s="61"/>
      <c r="Q276" s="61"/>
      <c r="R276" s="61"/>
      <c r="S276" s="9"/>
      <c r="T276" s="9"/>
    </row>
    <row r="277" spans="2:20" x14ac:dyDescent="0.3">
      <c r="B277" s="61"/>
      <c r="C277" s="61"/>
      <c r="D277" s="61"/>
      <c r="E277" s="61"/>
      <c r="F277" s="62"/>
      <c r="G277" s="88"/>
      <c r="H277" s="63"/>
      <c r="I277" s="119"/>
      <c r="J277" s="61"/>
      <c r="K277" s="61"/>
      <c r="L277" s="61"/>
      <c r="M277" s="61"/>
      <c r="N277" s="61"/>
      <c r="O277" s="61"/>
      <c r="P277" s="61"/>
      <c r="Q277" s="61"/>
      <c r="R277" s="61"/>
      <c r="S277" s="9"/>
      <c r="T277" s="9"/>
    </row>
    <row r="278" spans="2:20" x14ac:dyDescent="0.3">
      <c r="B278" s="61"/>
      <c r="C278" s="61"/>
      <c r="D278" s="61"/>
      <c r="E278" s="61"/>
      <c r="F278" s="62"/>
      <c r="G278" s="88"/>
      <c r="H278" s="63"/>
      <c r="I278" s="119"/>
      <c r="J278" s="61"/>
      <c r="K278" s="61"/>
      <c r="L278" s="61"/>
      <c r="M278" s="61"/>
      <c r="N278" s="61"/>
      <c r="O278" s="61"/>
      <c r="P278" s="61"/>
      <c r="Q278" s="61"/>
      <c r="R278" s="61"/>
      <c r="S278" s="9"/>
      <c r="T278" s="9"/>
    </row>
    <row r="279" spans="2:20" x14ac:dyDescent="0.3">
      <c r="B279" s="61"/>
      <c r="C279" s="61"/>
      <c r="D279" s="61"/>
      <c r="E279" s="61"/>
      <c r="F279" s="62"/>
      <c r="G279" s="88"/>
      <c r="H279" s="63"/>
      <c r="I279" s="119"/>
      <c r="J279" s="61"/>
      <c r="K279" s="61"/>
      <c r="L279" s="61"/>
      <c r="M279" s="61"/>
      <c r="N279" s="61"/>
      <c r="O279" s="61"/>
      <c r="P279" s="61"/>
      <c r="Q279" s="61"/>
      <c r="R279" s="61"/>
      <c r="S279" s="9"/>
      <c r="T279" s="9"/>
    </row>
    <row r="280" spans="2:20" x14ac:dyDescent="0.3">
      <c r="B280" s="61"/>
      <c r="C280" s="61"/>
      <c r="D280" s="61"/>
      <c r="E280" s="61"/>
      <c r="F280" s="62"/>
      <c r="G280" s="88"/>
      <c r="H280" s="63"/>
      <c r="I280" s="119"/>
      <c r="J280" s="61"/>
      <c r="K280" s="61"/>
      <c r="L280" s="61"/>
      <c r="M280" s="61"/>
      <c r="N280" s="61"/>
      <c r="O280" s="61"/>
      <c r="P280" s="61"/>
      <c r="Q280" s="61"/>
      <c r="R280" s="61"/>
      <c r="S280" s="9"/>
      <c r="T280" s="9"/>
    </row>
  </sheetData>
  <sheetProtection algorithmName="SHA-512" hashValue="ZjvMKo9k5kTWYni7TWnXhFY3jf5X4Wf4GbpaunLIc2aSygXq9ppXpGzsbnPTL8PSR7iwGXfQ4wWbzgpUn6KEVA==" saltValue="kTqJfuA3lHHfLfinjbRK/g==" spinCount="100000" sheet="1" objects="1" scenarios="1"/>
  <phoneticPr fontId="9" type="noConversion"/>
  <pageMargins left="0.70866141732283472" right="0.70866141732283472" top="0.74803149606299213" bottom="0.74803149606299213" header="0.31496062992125984" footer="0.31496062992125984"/>
  <pageSetup paperSize="8" scale="50" fitToWidth="0" orientation="landscape" horizontalDpi="300" verticalDpi="300" r:id="rId1"/>
  <ignoredErrors>
    <ignoredError sqref="I3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6</xdr:col>
                    <xdr:colOff>228600</xdr:colOff>
                    <xdr:row>33</xdr:row>
                    <xdr:rowOff>66675</xdr:rowOff>
                  </from>
                  <to>
                    <xdr:col>6</xdr:col>
                    <xdr:colOff>619125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6</xdr:col>
                    <xdr:colOff>219075</xdr:colOff>
                    <xdr:row>36</xdr:row>
                    <xdr:rowOff>76200</xdr:rowOff>
                  </from>
                  <to>
                    <xdr:col>6</xdr:col>
                    <xdr:colOff>533400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autoFill="0" autoLine="0" autoPict="0">
                <anchor moveWithCells="1">
                  <from>
                    <xdr:col>6</xdr:col>
                    <xdr:colOff>228600</xdr:colOff>
                    <xdr:row>37</xdr:row>
                    <xdr:rowOff>76200</xdr:rowOff>
                  </from>
                  <to>
                    <xdr:col>6</xdr:col>
                    <xdr:colOff>533400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locked="0" defaultSize="0" autoFill="0" autoLine="0" autoPict="0">
                <anchor moveWithCells="1">
                  <from>
                    <xdr:col>6</xdr:col>
                    <xdr:colOff>228600</xdr:colOff>
                    <xdr:row>38</xdr:row>
                    <xdr:rowOff>85725</xdr:rowOff>
                  </from>
                  <to>
                    <xdr:col>6</xdr:col>
                    <xdr:colOff>619125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locked="0" defaultSize="0" autoFill="0" autoLine="0" autoPict="0">
                <anchor moveWithCells="1">
                  <from>
                    <xdr:col>6</xdr:col>
                    <xdr:colOff>228600</xdr:colOff>
                    <xdr:row>42</xdr:row>
                    <xdr:rowOff>57150</xdr:rowOff>
                  </from>
                  <to>
                    <xdr:col>6</xdr:col>
                    <xdr:colOff>533400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locked="0" defaultSize="0" autoFill="0" autoLine="0" autoPict="0">
                <anchor>
                  <from>
                    <xdr:col>6</xdr:col>
                    <xdr:colOff>219075</xdr:colOff>
                    <xdr:row>43</xdr:row>
                    <xdr:rowOff>28575</xdr:rowOff>
                  </from>
                  <to>
                    <xdr:col>6</xdr:col>
                    <xdr:colOff>476250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0" name="Check Box 5">
              <controlPr locked="0" defaultSize="0" autoFill="0" autoLine="0" autoPict="0" altText="">
                <anchor moveWithCells="1">
                  <from>
                    <xdr:col>6</xdr:col>
                    <xdr:colOff>228600</xdr:colOff>
                    <xdr:row>39</xdr:row>
                    <xdr:rowOff>66675</xdr:rowOff>
                  </from>
                  <to>
                    <xdr:col>6</xdr:col>
                    <xdr:colOff>552450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6</xdr:col>
                    <xdr:colOff>219075</xdr:colOff>
                    <xdr:row>44</xdr:row>
                    <xdr:rowOff>57150</xdr:rowOff>
                  </from>
                  <to>
                    <xdr:col>6</xdr:col>
                    <xdr:colOff>514350</xdr:colOff>
                    <xdr:row>44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8988A-F57B-47BD-8422-EF4ED23B99ED}">
  <sheetPr codeName="Taul3">
    <tabColor rgb="FFFF6600"/>
  </sheetPr>
  <dimension ref="A1:X118"/>
  <sheetViews>
    <sheetView zoomScale="85" zoomScaleNormal="85" workbookViewId="0">
      <selection activeCell="J39" sqref="J39"/>
    </sheetView>
  </sheetViews>
  <sheetFormatPr defaultRowHeight="16.5" x14ac:dyDescent="0.3"/>
  <cols>
    <col min="1" max="1" width="1" style="14" customWidth="1"/>
    <col min="2" max="2" width="14.625" customWidth="1"/>
    <col min="3" max="3" width="16.5" customWidth="1"/>
    <col min="4" max="4" width="17.625" customWidth="1"/>
    <col min="5" max="5" width="6.125" customWidth="1"/>
    <col min="6" max="6" width="2.875" customWidth="1"/>
    <col min="7" max="7" width="13.75" customWidth="1"/>
    <col min="8" max="8" width="17.5" customWidth="1"/>
    <col min="9" max="9" width="13" customWidth="1"/>
    <col min="10" max="10" width="14.875" bestFit="1" customWidth="1"/>
  </cols>
  <sheetData>
    <row r="1" spans="2:24" s="14" customFormat="1" ht="5.45" customHeight="1" thickBot="1" x14ac:dyDescent="0.35"/>
    <row r="2" spans="2:24" ht="30" x14ac:dyDescent="0.3">
      <c r="B2" s="383" t="s">
        <v>104</v>
      </c>
      <c r="C2" s="384" t="s">
        <v>49</v>
      </c>
      <c r="D2" s="222" t="s">
        <v>182</v>
      </c>
      <c r="E2" s="145"/>
      <c r="F2" s="14"/>
      <c r="G2" s="14"/>
      <c r="H2" s="14"/>
      <c r="I2" s="29"/>
      <c r="J2" s="35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14"/>
      <c r="W2" s="14"/>
      <c r="X2" s="14"/>
    </row>
    <row r="3" spans="2:24" ht="19.5" thickBot="1" x14ac:dyDescent="0.35">
      <c r="B3" s="385" t="s">
        <v>103</v>
      </c>
      <c r="C3" s="386" t="s">
        <v>103</v>
      </c>
      <c r="D3" s="34"/>
      <c r="E3" s="38"/>
      <c r="F3" s="38"/>
      <c r="G3" s="29"/>
      <c r="H3" s="14"/>
      <c r="I3" s="29"/>
      <c r="J3" s="36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14"/>
      <c r="W3" s="14"/>
      <c r="X3" s="14"/>
    </row>
    <row r="4" spans="2:24" ht="24" thickBot="1" x14ac:dyDescent="0.45">
      <c r="B4" s="387">
        <f>Taustatiedot!H12</f>
        <v>0.6</v>
      </c>
      <c r="C4" s="388" t="e">
        <f>Elementit!B16</f>
        <v>#DIV/0!</v>
      </c>
      <c r="D4" s="29"/>
      <c r="E4" s="29"/>
      <c r="F4" s="29"/>
      <c r="G4" s="29"/>
      <c r="H4" s="14"/>
      <c r="I4" s="29"/>
      <c r="J4" s="35"/>
      <c r="K4" s="14"/>
      <c r="L4" s="32"/>
      <c r="M4" s="32"/>
      <c r="N4" s="32"/>
      <c r="O4" s="32"/>
      <c r="P4" s="32"/>
      <c r="Q4" s="32"/>
      <c r="R4" s="32"/>
      <c r="S4" s="32"/>
      <c r="T4" s="32"/>
      <c r="U4" s="32"/>
      <c r="V4" s="14"/>
      <c r="W4" s="14"/>
      <c r="X4" s="14"/>
    </row>
    <row r="5" spans="2:24" ht="18.75" x14ac:dyDescent="0.3">
      <c r="B5" s="224" t="str">
        <f>Taustatiedot!G18</f>
        <v xml:space="preserve">           </v>
      </c>
      <c r="C5" s="223"/>
      <c r="D5" s="29"/>
      <c r="E5" s="29"/>
      <c r="F5" s="29"/>
      <c r="G5" s="29"/>
      <c r="H5" s="14"/>
      <c r="J5" s="35"/>
      <c r="K5" s="14"/>
      <c r="L5" s="32"/>
      <c r="M5" s="32"/>
      <c r="N5" s="32"/>
      <c r="O5" s="32"/>
      <c r="P5" s="32"/>
      <c r="Q5" s="32"/>
      <c r="R5" s="32"/>
      <c r="S5" s="32"/>
      <c r="T5" s="32"/>
      <c r="U5" s="32"/>
      <c r="V5" s="14"/>
      <c r="W5" s="14"/>
      <c r="X5" s="14"/>
    </row>
    <row r="6" spans="2:24" ht="18.75" x14ac:dyDescent="0.3">
      <c r="C6" s="29"/>
      <c r="D6" s="29"/>
      <c r="E6" s="29"/>
      <c r="G6" s="107"/>
      <c r="H6" s="108"/>
      <c r="I6" s="14"/>
      <c r="J6" s="35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14"/>
      <c r="W6" s="14"/>
      <c r="X6" s="14"/>
    </row>
    <row r="7" spans="2:24" ht="21.75" x14ac:dyDescent="0.3">
      <c r="B7" s="389" t="s">
        <v>0</v>
      </c>
      <c r="C7" s="390">
        <f>Taustatiedot!G9</f>
        <v>0</v>
      </c>
      <c r="D7" s="29"/>
      <c r="E7" s="29"/>
      <c r="F7" s="20"/>
      <c r="G7" s="14"/>
      <c r="H7" s="14"/>
      <c r="I7" s="14"/>
      <c r="J7" s="36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14"/>
      <c r="W7" s="14"/>
      <c r="X7" s="14"/>
    </row>
    <row r="8" spans="2:24" ht="18.75" x14ac:dyDescent="0.3">
      <c r="B8" s="29"/>
      <c r="C8" s="53"/>
      <c r="D8" s="9"/>
      <c r="E8" s="29"/>
      <c r="F8" s="29"/>
      <c r="G8" s="29"/>
      <c r="H8" s="376" t="s">
        <v>2</v>
      </c>
      <c r="I8" s="14"/>
      <c r="J8" s="35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14"/>
      <c r="W8" s="14"/>
      <c r="X8" s="14"/>
    </row>
    <row r="9" spans="2:24" ht="21.75" x14ac:dyDescent="0.4">
      <c r="B9" s="373" t="str">
        <f>Taustatiedot!AT12</f>
        <v xml:space="preserve">¹Keskustatoimintojen korttelialueet </v>
      </c>
      <c r="C9" s="377"/>
      <c r="D9" s="377"/>
      <c r="E9" s="378"/>
      <c r="F9" s="29"/>
      <c r="G9" s="29"/>
      <c r="H9" s="60">
        <f>Taustatiedot!G3</f>
        <v>0</v>
      </c>
      <c r="I9" s="29"/>
      <c r="J9" s="36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14"/>
      <c r="W9" s="14"/>
      <c r="X9" s="14"/>
    </row>
    <row r="10" spans="2:24" ht="19.5" x14ac:dyDescent="0.35">
      <c r="B10" s="379">
        <f>Taustatiedot!J9</f>
        <v>0</v>
      </c>
      <c r="C10" s="29"/>
      <c r="D10" s="29"/>
      <c r="E10" s="29"/>
      <c r="F10" s="29"/>
      <c r="G10" s="29"/>
      <c r="H10" s="376" t="s">
        <v>4</v>
      </c>
      <c r="I10" s="14"/>
      <c r="J10" s="35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14"/>
      <c r="W10" s="14"/>
      <c r="X10" s="14"/>
    </row>
    <row r="11" spans="2:24" ht="21.75" x14ac:dyDescent="0.4">
      <c r="B11" s="380" t="s">
        <v>152</v>
      </c>
      <c r="C11" s="381"/>
      <c r="D11" s="381"/>
      <c r="E11" s="382"/>
      <c r="F11" s="54"/>
      <c r="G11" s="38"/>
      <c r="H11" s="59">
        <f>Taustatiedot!G6</f>
        <v>0</v>
      </c>
      <c r="I11" s="14"/>
      <c r="J11" s="35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14"/>
      <c r="W11" s="14"/>
      <c r="X11" s="14"/>
    </row>
    <row r="12" spans="2:24" ht="18.75" x14ac:dyDescent="0.3">
      <c r="B12" s="226" t="str">
        <f>Taustatiedot!G19</f>
        <v xml:space="preserve">                                                     </v>
      </c>
      <c r="C12" s="74"/>
      <c r="D12" s="99"/>
      <c r="E12" s="99"/>
      <c r="F12" s="51"/>
      <c r="G12" s="29"/>
      <c r="H12" s="29"/>
      <c r="I12" s="14"/>
      <c r="J12" s="35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14"/>
      <c r="W12" s="14"/>
      <c r="X12" s="14"/>
    </row>
    <row r="13" spans="2:24" ht="18.75" x14ac:dyDescent="0.3">
      <c r="B13" s="227" t="str">
        <f>Taustatiedot!G20</f>
        <v xml:space="preserve">                                                            </v>
      </c>
      <c r="C13" s="98"/>
      <c r="D13" s="98"/>
      <c r="E13" s="98"/>
      <c r="F13" s="52"/>
      <c r="G13" s="29"/>
      <c r="H13" s="29"/>
      <c r="I13" s="14"/>
      <c r="J13" s="36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14"/>
      <c r="W13" s="14"/>
      <c r="X13" s="14"/>
    </row>
    <row r="14" spans="2:24" ht="21.75" x14ac:dyDescent="0.4">
      <c r="B14" s="29"/>
      <c r="C14" s="29"/>
      <c r="D14" s="29"/>
      <c r="E14" s="38"/>
      <c r="F14" s="38"/>
      <c r="G14" s="373" t="s">
        <v>66</v>
      </c>
      <c r="H14" s="391"/>
      <c r="I14" s="29"/>
      <c r="J14" s="29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14"/>
      <c r="W14" s="14"/>
      <c r="X14" s="14"/>
    </row>
    <row r="15" spans="2:24" ht="18.75" x14ac:dyDescent="0.3">
      <c r="B15" s="29"/>
      <c r="C15" s="29"/>
      <c r="D15" s="29"/>
      <c r="E15" s="38"/>
      <c r="F15" s="38"/>
      <c r="G15" s="228"/>
      <c r="H15" s="229">
        <f>Elementit!G4+Elementit!G5</f>
        <v>0</v>
      </c>
      <c r="I15" s="50"/>
      <c r="J15" s="29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14"/>
      <c r="W15" s="14"/>
      <c r="X15" s="14"/>
    </row>
    <row r="16" spans="2:24" ht="23.45" customHeight="1" x14ac:dyDescent="0.35">
      <c r="B16" s="374" t="s">
        <v>13</v>
      </c>
      <c r="C16" s="230"/>
      <c r="D16" s="372" t="s">
        <v>65</v>
      </c>
      <c r="E16" s="3"/>
      <c r="F16" s="38"/>
      <c r="G16" s="235" t="str">
        <f>Elementit!K4</f>
        <v xml:space="preserve">                                                 </v>
      </c>
      <c r="H16" s="14"/>
      <c r="I16" s="29"/>
      <c r="J16" s="29"/>
      <c r="K16" s="32"/>
      <c r="L16" s="32"/>
      <c r="M16" s="32"/>
      <c r="N16" s="32"/>
      <c r="O16" s="32"/>
      <c r="P16" s="32"/>
      <c r="Q16" s="32"/>
      <c r="R16" s="32"/>
      <c r="S16" s="32"/>
      <c r="T16" s="64"/>
      <c r="U16" s="53"/>
      <c r="V16" s="14"/>
      <c r="W16" s="14"/>
      <c r="X16" s="14"/>
    </row>
    <row r="17" spans="2:24" ht="19.5" x14ac:dyDescent="0.35">
      <c r="B17" s="368" t="s">
        <v>161</v>
      </c>
      <c r="C17" s="369"/>
      <c r="D17" s="233">
        <f>COUNTIF(Elementit!G4:G8,"&gt;0")</f>
        <v>0</v>
      </c>
      <c r="E17" s="38"/>
      <c r="F17" s="238" t="str">
        <f>Elementit!K5</f>
        <v xml:space="preserve">                                                  </v>
      </c>
      <c r="G17" s="14"/>
      <c r="H17" s="14"/>
      <c r="I17" s="29"/>
      <c r="J17" s="29"/>
      <c r="K17" s="267"/>
      <c r="L17" s="32"/>
      <c r="M17" s="32"/>
      <c r="N17" s="32"/>
      <c r="O17" s="32"/>
      <c r="P17" s="32"/>
      <c r="Q17" s="32"/>
      <c r="R17" s="32"/>
      <c r="S17" s="32"/>
      <c r="T17" s="38"/>
      <c r="U17" s="38"/>
      <c r="V17" s="14"/>
      <c r="W17" s="14"/>
      <c r="X17" s="14"/>
    </row>
    <row r="18" spans="2:24" ht="18.75" x14ac:dyDescent="0.3">
      <c r="B18" s="368" t="s">
        <v>72</v>
      </c>
      <c r="C18" s="369"/>
      <c r="D18" s="233">
        <f>COUNTIF(Elementit!G9:G18,"&gt;0")</f>
        <v>0</v>
      </c>
      <c r="E18" s="29"/>
      <c r="F18" s="29"/>
      <c r="G18" s="38"/>
      <c r="H18" s="38"/>
      <c r="I18" s="38"/>
      <c r="J18" s="36"/>
      <c r="K18" s="32"/>
      <c r="L18" s="32"/>
      <c r="M18" s="32"/>
      <c r="N18" s="32"/>
      <c r="O18" s="32"/>
      <c r="P18" s="32"/>
      <c r="Q18" s="32"/>
      <c r="R18" s="32"/>
      <c r="S18" s="32"/>
      <c r="T18" s="38"/>
      <c r="U18" s="38"/>
      <c r="V18" s="14"/>
      <c r="W18" s="14"/>
      <c r="X18" s="14"/>
    </row>
    <row r="19" spans="2:24" ht="18.75" x14ac:dyDescent="0.3">
      <c r="B19" s="368" t="s">
        <v>70</v>
      </c>
      <c r="C19" s="370"/>
      <c r="D19" s="233">
        <f>COUNTIF(Elementit!G19:G21,"&gt;0")</f>
        <v>0</v>
      </c>
      <c r="E19" s="38"/>
      <c r="F19" s="38"/>
      <c r="G19" s="38"/>
      <c r="H19" s="38"/>
      <c r="I19" s="38"/>
      <c r="J19" s="35"/>
      <c r="K19" s="32"/>
      <c r="L19" s="32"/>
      <c r="M19" s="32"/>
      <c r="N19" s="32"/>
      <c r="O19" s="32"/>
      <c r="P19" s="32"/>
      <c r="Q19" s="32"/>
      <c r="R19" s="32"/>
      <c r="S19" s="55"/>
      <c r="T19" s="38"/>
      <c r="U19" s="38"/>
      <c r="V19" s="29"/>
      <c r="W19" s="14"/>
      <c r="X19" s="14"/>
    </row>
    <row r="20" spans="2:24" ht="18.75" x14ac:dyDescent="0.3">
      <c r="B20" s="368" t="s">
        <v>156</v>
      </c>
      <c r="C20" s="369"/>
      <c r="D20" s="233">
        <f>COUNTIF(Elementit!G22:G25,"&gt;0")</f>
        <v>0</v>
      </c>
      <c r="E20" s="38"/>
      <c r="F20" s="38"/>
      <c r="G20" s="38"/>
      <c r="H20" s="38"/>
      <c r="I20" s="37"/>
      <c r="J20" s="35"/>
      <c r="K20" s="32"/>
      <c r="L20" s="32"/>
      <c r="M20" s="32"/>
      <c r="N20" s="32"/>
      <c r="O20" s="32"/>
      <c r="P20" s="32"/>
      <c r="Q20" s="32"/>
      <c r="R20" s="32"/>
      <c r="S20" s="55"/>
      <c r="T20" s="38"/>
      <c r="U20" s="38"/>
      <c r="V20" s="29"/>
      <c r="W20" s="14"/>
      <c r="X20" s="14"/>
    </row>
    <row r="21" spans="2:24" ht="18.75" x14ac:dyDescent="0.3">
      <c r="B21" s="368" t="s">
        <v>71</v>
      </c>
      <c r="C21" s="369"/>
      <c r="D21" s="233">
        <f>COUNTIF(Elementit!G26:G32,"&gt;0")</f>
        <v>0</v>
      </c>
      <c r="E21" s="38"/>
      <c r="F21" s="38"/>
      <c r="G21" s="38"/>
      <c r="H21" s="38"/>
      <c r="I21" s="37"/>
      <c r="J21" s="35"/>
      <c r="K21" s="32"/>
      <c r="L21" s="32"/>
      <c r="M21" s="32"/>
      <c r="N21" s="32"/>
      <c r="O21" s="32"/>
      <c r="P21" s="14"/>
      <c r="Q21" s="14"/>
      <c r="R21" s="32"/>
      <c r="S21" s="55"/>
      <c r="T21" s="55"/>
      <c r="U21" s="55"/>
      <c r="V21" s="29"/>
      <c r="W21" s="14"/>
      <c r="X21" s="14"/>
    </row>
    <row r="22" spans="2:24" ht="18.75" x14ac:dyDescent="0.3">
      <c r="B22" s="371" t="s">
        <v>155</v>
      </c>
      <c r="C22" s="370"/>
      <c r="D22" s="234">
        <f>COUNTIF(Elementit!I33:I45,"&gt;0")</f>
        <v>0</v>
      </c>
      <c r="E22" s="38"/>
      <c r="F22" s="38"/>
      <c r="G22" s="38"/>
      <c r="H22" s="38"/>
      <c r="I22" s="37"/>
      <c r="J22" s="35"/>
      <c r="K22" s="32"/>
      <c r="L22" s="32"/>
      <c r="M22" s="32"/>
      <c r="N22" s="32"/>
      <c r="O22" s="32"/>
      <c r="P22" s="14"/>
      <c r="Q22" s="14"/>
      <c r="R22" s="32"/>
      <c r="S22" s="55"/>
      <c r="T22" s="55"/>
      <c r="U22" s="55"/>
      <c r="V22" s="29"/>
      <c r="W22" s="14"/>
      <c r="X22" s="14"/>
    </row>
    <row r="23" spans="2:24" ht="18.75" x14ac:dyDescent="0.3">
      <c r="B23" s="375" t="s">
        <v>162</v>
      </c>
      <c r="C23" s="231"/>
      <c r="D23" s="232">
        <f>D17+D18+D19+D20+D21+D22</f>
        <v>0</v>
      </c>
      <c r="E23" s="38"/>
      <c r="F23" s="38"/>
      <c r="G23" s="38"/>
      <c r="H23" s="38"/>
      <c r="I23" s="37"/>
      <c r="J23" s="35"/>
      <c r="K23" s="32"/>
      <c r="L23" s="32"/>
      <c r="M23" s="32"/>
      <c r="N23" s="32"/>
      <c r="O23" s="32"/>
      <c r="P23" s="14"/>
      <c r="Q23" s="14"/>
      <c r="R23" s="32"/>
      <c r="S23" s="55"/>
      <c r="T23" s="64" t="s">
        <v>73</v>
      </c>
      <c r="U23" s="53"/>
      <c r="V23" s="29"/>
      <c r="W23" s="14"/>
      <c r="X23" s="14"/>
    </row>
    <row r="24" spans="2:24" ht="18.75" x14ac:dyDescent="0.3">
      <c r="B24" s="38"/>
      <c r="C24" s="38"/>
      <c r="D24" s="38"/>
      <c r="E24" s="38"/>
      <c r="F24" s="38"/>
      <c r="G24" s="38"/>
      <c r="H24" s="38"/>
      <c r="I24" s="37"/>
      <c r="J24" s="38"/>
      <c r="K24" s="32"/>
      <c r="L24" s="32"/>
      <c r="M24" s="32"/>
      <c r="N24" s="32"/>
      <c r="O24" s="32"/>
      <c r="P24" s="14"/>
      <c r="Q24" s="14"/>
      <c r="R24" s="32"/>
      <c r="S24" s="55"/>
      <c r="T24" s="38"/>
      <c r="U24" s="38"/>
      <c r="V24" s="29"/>
      <c r="W24" s="14"/>
      <c r="X24" s="14"/>
    </row>
    <row r="25" spans="2:24" ht="18.75" x14ac:dyDescent="0.3">
      <c r="B25" s="38"/>
      <c r="C25" s="38"/>
      <c r="D25" s="38"/>
      <c r="E25" s="29"/>
      <c r="F25" s="29"/>
      <c r="G25" s="14"/>
      <c r="H25" s="14"/>
      <c r="I25" s="38"/>
      <c r="J25" s="35"/>
      <c r="K25" s="32"/>
      <c r="L25" s="32"/>
      <c r="M25" s="32"/>
      <c r="N25" s="32"/>
      <c r="O25" s="32"/>
      <c r="P25" s="14"/>
      <c r="Q25" s="14"/>
      <c r="R25" s="32"/>
      <c r="S25" s="55"/>
      <c r="T25" s="38"/>
      <c r="U25" s="38"/>
      <c r="V25" s="29"/>
      <c r="W25" s="14"/>
      <c r="X25" s="14"/>
    </row>
    <row r="26" spans="2:24" ht="18.75" x14ac:dyDescent="0.3">
      <c r="B26" s="38"/>
      <c r="C26" s="38"/>
      <c r="D26" s="38"/>
      <c r="E26" s="38"/>
      <c r="F26" s="38"/>
      <c r="G26" s="14"/>
      <c r="H26" s="14"/>
      <c r="I26" s="37"/>
      <c r="J26" s="35"/>
      <c r="K26" s="32"/>
      <c r="L26" s="32"/>
      <c r="M26" s="32"/>
      <c r="N26" s="32"/>
      <c r="O26" s="32"/>
      <c r="P26" s="32"/>
      <c r="Q26" s="32"/>
      <c r="R26" s="32"/>
      <c r="S26" s="55"/>
      <c r="T26" s="38"/>
      <c r="U26" s="38"/>
      <c r="V26" s="29"/>
      <c r="W26" s="14"/>
      <c r="X26" s="14"/>
    </row>
    <row r="27" spans="2:24" ht="18.75" x14ac:dyDescent="0.3">
      <c r="B27" s="38"/>
      <c r="C27" s="38"/>
      <c r="D27" s="38"/>
      <c r="E27" s="38"/>
      <c r="F27" s="38"/>
      <c r="G27" s="14"/>
      <c r="H27" s="14"/>
      <c r="I27" s="37"/>
      <c r="J27" s="35"/>
      <c r="K27" s="32"/>
      <c r="L27" s="32"/>
      <c r="M27" s="32"/>
      <c r="N27" s="32"/>
      <c r="O27" s="32"/>
      <c r="P27" s="14"/>
      <c r="Q27" s="14"/>
      <c r="R27" s="32"/>
      <c r="S27" s="55"/>
      <c r="T27" s="38"/>
      <c r="U27" s="38"/>
      <c r="V27" s="29"/>
      <c r="W27" s="14"/>
      <c r="X27" s="14"/>
    </row>
    <row r="28" spans="2:24" ht="18.75" x14ac:dyDescent="0.3">
      <c r="B28" s="38"/>
      <c r="C28" s="38"/>
      <c r="D28" s="38"/>
      <c r="E28" s="38"/>
      <c r="F28" s="38"/>
      <c r="G28" s="14"/>
      <c r="H28" s="14"/>
      <c r="I28" s="37"/>
      <c r="J28" s="32"/>
      <c r="K28" s="32"/>
      <c r="L28" s="32"/>
      <c r="M28" s="32"/>
      <c r="N28" s="32"/>
      <c r="O28" s="32"/>
      <c r="P28" s="14"/>
      <c r="Q28" s="14"/>
      <c r="R28" s="32"/>
      <c r="S28" s="55"/>
      <c r="T28" s="55"/>
      <c r="U28" s="55"/>
      <c r="V28" s="29"/>
      <c r="W28" s="14"/>
      <c r="X28" s="14"/>
    </row>
    <row r="29" spans="2:24" ht="18.75" x14ac:dyDescent="0.3">
      <c r="B29" s="38"/>
      <c r="C29" s="38"/>
      <c r="D29" s="38"/>
      <c r="E29" s="38"/>
      <c r="F29" s="38"/>
      <c r="G29" s="14"/>
      <c r="H29" s="14"/>
      <c r="I29" s="37"/>
      <c r="J29" s="32"/>
      <c r="K29" s="32"/>
      <c r="L29" s="32"/>
      <c r="M29" s="32"/>
      <c r="N29" s="32"/>
      <c r="O29" s="32"/>
      <c r="P29" s="14"/>
      <c r="Q29" s="14"/>
      <c r="R29" s="32"/>
      <c r="S29" s="55"/>
      <c r="T29" s="55"/>
      <c r="U29" s="55"/>
      <c r="V29" s="29"/>
      <c r="W29" s="14"/>
      <c r="X29" s="14"/>
    </row>
    <row r="30" spans="2:24" ht="18.75" x14ac:dyDescent="0.3">
      <c r="B30" s="55"/>
      <c r="C30" s="55"/>
      <c r="D30" s="55"/>
      <c r="E30" s="55"/>
      <c r="F30" s="55"/>
      <c r="G30" s="55"/>
      <c r="H30" s="55"/>
      <c r="I30" s="32"/>
      <c r="J30" s="32"/>
      <c r="K30" s="32"/>
      <c r="L30" s="32"/>
      <c r="M30" s="32"/>
      <c r="N30" s="32"/>
      <c r="O30" s="32"/>
      <c r="P30" s="14"/>
      <c r="Q30" s="14"/>
      <c r="R30" s="32"/>
      <c r="S30" s="55"/>
      <c r="T30" s="55"/>
      <c r="U30" s="55"/>
      <c r="V30" s="29"/>
      <c r="W30" s="14"/>
      <c r="X30" s="14"/>
    </row>
    <row r="31" spans="2:24" ht="18.75" x14ac:dyDescent="0.3">
      <c r="B31" s="55"/>
      <c r="C31" s="55"/>
      <c r="D31" s="55"/>
      <c r="E31" s="55"/>
      <c r="F31" s="55"/>
      <c r="G31" s="55"/>
      <c r="H31" s="55"/>
      <c r="I31" s="32"/>
      <c r="J31" s="32"/>
      <c r="K31" s="32"/>
      <c r="L31" s="32"/>
      <c r="M31" s="32"/>
      <c r="N31" s="32"/>
      <c r="O31" s="32"/>
      <c r="P31" s="14"/>
      <c r="Q31" s="14"/>
      <c r="R31" s="32"/>
      <c r="S31" s="55"/>
      <c r="T31" s="55"/>
      <c r="U31" s="55"/>
      <c r="V31" s="29"/>
      <c r="W31" s="14"/>
      <c r="X31" s="14"/>
    </row>
    <row r="32" spans="2:24" ht="18.75" x14ac:dyDescent="0.3">
      <c r="B32" s="55"/>
      <c r="C32" s="55"/>
      <c r="D32" s="55"/>
      <c r="E32" s="55"/>
      <c r="F32" s="55"/>
      <c r="G32" s="14"/>
      <c r="H32" s="14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55"/>
      <c r="T32" s="55"/>
      <c r="U32" s="55"/>
      <c r="V32" s="29"/>
      <c r="W32" s="14"/>
      <c r="X32" s="14"/>
    </row>
    <row r="33" spans="1:24" ht="18.75" x14ac:dyDescent="0.3">
      <c r="B33" s="55"/>
      <c r="C33" s="55"/>
      <c r="D33" s="55"/>
      <c r="E33" s="55"/>
      <c r="F33" s="55"/>
      <c r="G33" s="14"/>
      <c r="H33" s="14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55"/>
      <c r="T33" s="55"/>
      <c r="U33" s="55"/>
      <c r="V33" s="29"/>
      <c r="W33" s="14"/>
      <c r="X33" s="14"/>
    </row>
    <row r="34" spans="1:24" ht="18.75" x14ac:dyDescent="0.3">
      <c r="B34" s="55"/>
      <c r="C34" s="55"/>
      <c r="D34" s="55"/>
      <c r="E34" s="55"/>
      <c r="F34" s="55"/>
      <c r="G34" s="14"/>
      <c r="H34" s="14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14"/>
      <c r="W34" s="14"/>
      <c r="X34" s="14"/>
    </row>
    <row r="35" spans="1:24" ht="18.75" x14ac:dyDescent="0.3">
      <c r="B35" s="55"/>
      <c r="C35" s="55"/>
      <c r="D35" s="55"/>
      <c r="E35" s="55"/>
      <c r="F35" s="55"/>
      <c r="G35" s="14"/>
      <c r="H35" s="14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14"/>
      <c r="W35" s="14"/>
      <c r="X35" s="14"/>
    </row>
    <row r="36" spans="1:24" ht="18.75" x14ac:dyDescent="0.3">
      <c r="B36" s="55"/>
      <c r="C36" s="55"/>
      <c r="D36" s="55"/>
      <c r="E36" s="55"/>
      <c r="F36" s="55"/>
      <c r="G36" s="14"/>
      <c r="H36" s="14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14"/>
      <c r="W36" s="14"/>
      <c r="X36" s="14"/>
    </row>
    <row r="37" spans="1:24" ht="18.75" x14ac:dyDescent="0.3">
      <c r="B37" s="55"/>
      <c r="C37" s="55"/>
      <c r="D37" s="55"/>
      <c r="E37" s="55"/>
      <c r="F37" s="55"/>
      <c r="G37" s="55"/>
      <c r="H37" s="55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14"/>
      <c r="W37" s="14"/>
      <c r="X37" s="14"/>
    </row>
    <row r="38" spans="1:24" ht="18.75" x14ac:dyDescent="0.3">
      <c r="B38" s="56" t="s">
        <v>50</v>
      </c>
      <c r="C38" s="57"/>
      <c r="D38" s="57"/>
      <c r="E38" s="57"/>
      <c r="F38" s="57"/>
      <c r="G38" s="57"/>
      <c r="H38" s="58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14"/>
      <c r="W38" s="14"/>
      <c r="X38" s="14"/>
    </row>
    <row r="39" spans="1:24" ht="19.899999999999999" customHeight="1" x14ac:dyDescent="0.3">
      <c r="B39" s="392"/>
      <c r="C39" s="124"/>
      <c r="D39" s="124"/>
      <c r="E39" s="124"/>
      <c r="F39" s="124"/>
      <c r="G39" s="124"/>
      <c r="H39" s="125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14"/>
      <c r="W39" s="14"/>
      <c r="X39" s="14"/>
    </row>
    <row r="40" spans="1:24" ht="18.75" x14ac:dyDescent="0.3">
      <c r="B40" s="102"/>
      <c r="C40" s="100"/>
      <c r="D40" s="100"/>
      <c r="E40" s="100"/>
      <c r="F40" s="100"/>
      <c r="G40" s="100"/>
      <c r="H40" s="101"/>
      <c r="I40" s="55"/>
      <c r="J40" s="55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14"/>
      <c r="W40" s="14"/>
      <c r="X40" s="14"/>
    </row>
    <row r="41" spans="1:24" ht="18.75" x14ac:dyDescent="0.3">
      <c r="B41" s="102"/>
      <c r="C41" s="100"/>
      <c r="D41" s="100"/>
      <c r="E41" s="100"/>
      <c r="F41" s="100"/>
      <c r="G41" s="100"/>
      <c r="H41" s="101"/>
      <c r="I41" s="55"/>
      <c r="J41" s="55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14"/>
      <c r="W41" s="14"/>
      <c r="X41" s="14"/>
    </row>
    <row r="42" spans="1:24" ht="18.75" x14ac:dyDescent="0.3">
      <c r="B42" s="104"/>
      <c r="C42" s="105"/>
      <c r="D42" s="105"/>
      <c r="E42" s="105"/>
      <c r="F42" s="105"/>
      <c r="G42" s="105"/>
      <c r="H42" s="103"/>
      <c r="I42" s="55"/>
      <c r="J42" s="55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14"/>
      <c r="W42" s="14"/>
      <c r="X42" s="14"/>
    </row>
    <row r="43" spans="1:24" ht="18.75" x14ac:dyDescent="0.3">
      <c r="A43" s="29"/>
      <c r="B43" s="106"/>
      <c r="C43" s="106"/>
      <c r="D43" s="106"/>
      <c r="E43" s="106"/>
      <c r="F43" s="106"/>
      <c r="G43" s="106"/>
      <c r="H43" s="3"/>
      <c r="I43" s="55"/>
      <c r="J43" s="55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14"/>
      <c r="W43" s="14"/>
      <c r="X43" s="14"/>
    </row>
    <row r="44" spans="1:24" ht="18.75" x14ac:dyDescent="0.3">
      <c r="B44" s="55"/>
      <c r="C44" s="55"/>
      <c r="D44" s="32"/>
      <c r="E44" s="55"/>
      <c r="F44" s="32"/>
      <c r="G44" s="32"/>
      <c r="H44" s="55"/>
      <c r="I44" s="106"/>
      <c r="J44" s="55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14"/>
      <c r="W44" s="14"/>
      <c r="X44" s="14"/>
    </row>
    <row r="45" spans="1:24" ht="18.75" x14ac:dyDescent="0.3">
      <c r="B45" s="32"/>
      <c r="C45" s="32"/>
      <c r="D45" s="32"/>
      <c r="E45" s="32"/>
      <c r="F45" s="32"/>
      <c r="G45" s="32"/>
      <c r="H45" s="32"/>
      <c r="I45" s="55"/>
      <c r="J45" s="55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14"/>
      <c r="W45" s="14"/>
      <c r="X45" s="14"/>
    </row>
    <row r="46" spans="1:24" ht="18.75" x14ac:dyDescent="0.3">
      <c r="B46" s="32"/>
      <c r="C46" s="32"/>
      <c r="D46" s="32"/>
      <c r="E46" s="32"/>
      <c r="F46" s="32"/>
      <c r="G46" s="32"/>
      <c r="H46" s="32"/>
      <c r="I46" s="55"/>
      <c r="J46" s="55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14"/>
      <c r="W46" s="14"/>
      <c r="X46" s="14"/>
    </row>
    <row r="47" spans="1:24" ht="18.75" x14ac:dyDescent="0.3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14"/>
      <c r="W47" s="14"/>
      <c r="X47" s="14"/>
    </row>
    <row r="48" spans="1:24" ht="18.75" x14ac:dyDescent="0.3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14"/>
      <c r="W48" s="14"/>
      <c r="X48" s="14"/>
    </row>
    <row r="49" spans="2:24" ht="18.75" x14ac:dyDescent="0.3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14"/>
      <c r="W49" s="14"/>
      <c r="X49" s="14"/>
    </row>
    <row r="50" spans="2:24" ht="18.75" x14ac:dyDescent="0.3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14"/>
      <c r="W50" s="14"/>
      <c r="X50" s="14"/>
    </row>
    <row r="51" spans="2:24" ht="18.75" x14ac:dyDescent="0.3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14"/>
      <c r="W51" s="14"/>
      <c r="X51" s="14"/>
    </row>
    <row r="52" spans="2:24" ht="18.75" x14ac:dyDescent="0.3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14"/>
      <c r="W52" s="14"/>
      <c r="X52" s="14"/>
    </row>
    <row r="53" spans="2:24" ht="18.75" x14ac:dyDescent="0.3"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14"/>
      <c r="W53" s="14"/>
      <c r="X53" s="14"/>
    </row>
    <row r="54" spans="2:24" ht="18.75" x14ac:dyDescent="0.3"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14"/>
      <c r="W54" s="14"/>
      <c r="X54" s="14"/>
    </row>
    <row r="55" spans="2:24" ht="18.75" x14ac:dyDescent="0.3"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14"/>
      <c r="W55" s="14"/>
      <c r="X55" s="14"/>
    </row>
    <row r="56" spans="2:24" ht="18.75" x14ac:dyDescent="0.3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14"/>
      <c r="W56" s="14"/>
      <c r="X56" s="14"/>
    </row>
    <row r="57" spans="2:24" ht="18.75" x14ac:dyDescent="0.3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14"/>
      <c r="W57" s="14"/>
      <c r="X57" s="14"/>
    </row>
    <row r="58" spans="2:24" ht="18.75" x14ac:dyDescent="0.3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14"/>
      <c r="W58" s="14"/>
      <c r="X58" s="14"/>
    </row>
    <row r="59" spans="2:24" x14ac:dyDescent="0.3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2:24" x14ac:dyDescent="0.3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2:24" x14ac:dyDescent="0.3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2:24" x14ac:dyDescent="0.3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2:24" x14ac:dyDescent="0.3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2:24" x14ac:dyDescent="0.3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2:24" x14ac:dyDescent="0.3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2:24" x14ac:dyDescent="0.3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2:24" x14ac:dyDescent="0.3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2:24" x14ac:dyDescent="0.3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2:24" x14ac:dyDescent="0.3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2:24" x14ac:dyDescent="0.3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2:24" x14ac:dyDescent="0.3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2:24" x14ac:dyDescent="0.3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2:24" x14ac:dyDescent="0.3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2:24" x14ac:dyDescent="0.3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2:24" x14ac:dyDescent="0.3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2:24" x14ac:dyDescent="0.3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2:24" x14ac:dyDescent="0.3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2:24" x14ac:dyDescent="0.3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2:24" x14ac:dyDescent="0.3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2:24" x14ac:dyDescent="0.3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2:24" x14ac:dyDescent="0.3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2:24" x14ac:dyDescent="0.3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2:24" x14ac:dyDescent="0.3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2:24" x14ac:dyDescent="0.3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2:24" x14ac:dyDescent="0.3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2:24" x14ac:dyDescent="0.3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2:24" x14ac:dyDescent="0.3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2:24" x14ac:dyDescent="0.3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2:24" x14ac:dyDescent="0.3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2:24" x14ac:dyDescent="0.3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2:24" x14ac:dyDescent="0.3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2:24" x14ac:dyDescent="0.3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2:24" x14ac:dyDescent="0.3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2:24" x14ac:dyDescent="0.3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2:24" x14ac:dyDescent="0.3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2:24" x14ac:dyDescent="0.3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2:24" x14ac:dyDescent="0.3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2:24" x14ac:dyDescent="0.3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2:24" x14ac:dyDescent="0.3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2:24" x14ac:dyDescent="0.3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2:24" x14ac:dyDescent="0.3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2:24" x14ac:dyDescent="0.3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2:24" x14ac:dyDescent="0.3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2:24" x14ac:dyDescent="0.3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2:24" x14ac:dyDescent="0.3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2:24" x14ac:dyDescent="0.3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2:24" x14ac:dyDescent="0.3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2:24" x14ac:dyDescent="0.3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2:24" x14ac:dyDescent="0.3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 spans="2:24" x14ac:dyDescent="0.3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 spans="2:24" x14ac:dyDescent="0.3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</row>
    <row r="112" spans="2:24" x14ac:dyDescent="0.3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 spans="2:24" x14ac:dyDescent="0.3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spans="2:24" x14ac:dyDescent="0.3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 spans="2:24" x14ac:dyDescent="0.3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 spans="2:24" x14ac:dyDescent="0.3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spans="2:24" x14ac:dyDescent="0.3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</row>
    <row r="118" spans="2:24" x14ac:dyDescent="0.3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</row>
  </sheetData>
  <sheetProtection algorithmName="SHA-512" hashValue="pLL17zrvfoT5RiI+Ko53XX/hPFQqsnJTvWA8YLB1PTQpEPr0EXlGJ9+Zz/Co1lLP3H4E1QQ8NcLOBaFFFgH+ZQ==" saltValue="M5YDoyoNPQNVH9bCt3akVw==" spinCount="100000" sheet="1" objects="1" scenarios="1"/>
  <pageMargins left="0.23622047244094491" right="3.937007874015748E-2" top="0.19685039370078741" bottom="0" header="0" footer="0"/>
  <pageSetup paperSize="9" pageOrder="overThenDown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34D14-7CE4-414B-B4C6-871FE962F505}">
  <sheetPr codeName="Taul4">
    <tabColor rgb="FF006E0A"/>
  </sheetPr>
  <dimension ref="A1:Y123"/>
  <sheetViews>
    <sheetView zoomScale="115" zoomScaleNormal="115" workbookViewId="0">
      <selection activeCell="K39" sqref="K39"/>
    </sheetView>
  </sheetViews>
  <sheetFormatPr defaultRowHeight="16.5" x14ac:dyDescent="0.3"/>
  <cols>
    <col min="1" max="1" width="2.375" customWidth="1"/>
    <col min="2" max="2" width="21.25" customWidth="1"/>
    <col min="4" max="4" width="8.75" customWidth="1"/>
    <col min="5" max="5" width="13.75" customWidth="1"/>
    <col min="6" max="6" width="12.25" customWidth="1"/>
    <col min="14" max="14" width="9.25" customWidth="1"/>
  </cols>
  <sheetData>
    <row r="1" spans="1:25" x14ac:dyDescent="0.3">
      <c r="A1" s="91"/>
      <c r="B1" s="14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35"/>
      <c r="Q1" s="35"/>
      <c r="R1" s="35"/>
      <c r="S1" s="14"/>
      <c r="T1" s="14"/>
      <c r="U1" s="14"/>
      <c r="V1" s="14"/>
      <c r="W1" s="14"/>
      <c r="X1" s="14"/>
      <c r="Y1" s="14"/>
    </row>
    <row r="2" spans="1:25" ht="25.5" x14ac:dyDescent="0.3">
      <c r="A2" s="91"/>
      <c r="B2" s="253" t="s">
        <v>125</v>
      </c>
      <c r="C2" s="254"/>
      <c r="D2" s="254"/>
      <c r="E2" s="254"/>
      <c r="F2" s="254"/>
      <c r="G2" s="91"/>
      <c r="H2" s="91"/>
      <c r="I2" s="91"/>
      <c r="J2" s="91"/>
      <c r="K2" s="91"/>
      <c r="L2" s="91"/>
      <c r="M2" s="91"/>
      <c r="N2" s="91"/>
      <c r="O2" s="91"/>
      <c r="P2" s="35"/>
      <c r="Q2" s="35"/>
      <c r="R2" s="35"/>
      <c r="S2" s="14"/>
      <c r="T2" s="14"/>
      <c r="U2" s="14"/>
      <c r="V2" s="14"/>
      <c r="W2" s="14"/>
      <c r="X2" s="14"/>
      <c r="Y2" s="14"/>
    </row>
    <row r="3" spans="1:25" s="90" customFormat="1" ht="22.15" customHeight="1" x14ac:dyDescent="0.35">
      <c r="A3" s="92"/>
      <c r="B3" s="255" t="s">
        <v>126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93"/>
      <c r="R3" s="93"/>
      <c r="S3" s="94"/>
      <c r="T3" s="94"/>
      <c r="U3" s="94"/>
      <c r="V3" s="94"/>
      <c r="W3" s="94"/>
      <c r="X3" s="94"/>
      <c r="Y3" s="94"/>
    </row>
    <row r="4" spans="1:25" ht="13.9" customHeight="1" x14ac:dyDescent="0.35">
      <c r="A4" s="91"/>
      <c r="B4" s="91"/>
      <c r="C4" s="14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35"/>
      <c r="Q4" s="35"/>
      <c r="R4" s="95"/>
      <c r="S4" s="14"/>
      <c r="T4" s="14"/>
      <c r="U4" s="14"/>
      <c r="V4" s="14"/>
      <c r="W4" s="14"/>
      <c r="X4" s="14"/>
      <c r="Y4" s="14"/>
    </row>
    <row r="5" spans="1:25" ht="22.9" customHeight="1" x14ac:dyDescent="0.3">
      <c r="A5" s="91"/>
      <c r="B5" s="250" t="s">
        <v>145</v>
      </c>
      <c r="C5" s="251"/>
      <c r="D5" s="251"/>
      <c r="E5" s="251"/>
      <c r="F5" s="252"/>
      <c r="G5" s="91"/>
      <c r="H5" s="91"/>
      <c r="I5" s="91"/>
      <c r="J5" s="91"/>
      <c r="K5" s="91"/>
      <c r="L5" s="91"/>
      <c r="M5" s="91"/>
      <c r="N5" s="91"/>
      <c r="O5" s="91"/>
      <c r="P5" s="35"/>
      <c r="Q5" s="35"/>
      <c r="R5" s="35"/>
      <c r="S5" s="14"/>
      <c r="T5" s="14"/>
      <c r="U5" s="14"/>
      <c r="V5" s="14"/>
      <c r="W5" s="14"/>
      <c r="X5" s="14"/>
      <c r="Y5" s="14"/>
    </row>
    <row r="6" spans="1:25" x14ac:dyDescent="0.3">
      <c r="A6" s="91"/>
      <c r="B6" s="96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35"/>
      <c r="Q6" s="35"/>
      <c r="R6" s="35"/>
      <c r="S6" s="14"/>
      <c r="T6" s="14"/>
      <c r="U6" s="14"/>
      <c r="V6" s="14"/>
      <c r="W6" s="14"/>
      <c r="X6" s="14"/>
      <c r="Y6" s="14"/>
    </row>
    <row r="7" spans="1:25" ht="23.25" x14ac:dyDescent="0.4">
      <c r="A7" s="91"/>
      <c r="B7" s="260" t="s">
        <v>127</v>
      </c>
      <c r="C7" s="256"/>
      <c r="D7" s="256"/>
      <c r="E7" s="256"/>
      <c r="F7" s="256"/>
      <c r="G7" s="256"/>
      <c r="H7" s="256"/>
      <c r="I7" s="256"/>
      <c r="J7" s="256"/>
      <c r="K7" s="256"/>
      <c r="L7" s="91"/>
      <c r="M7" s="91"/>
      <c r="N7" s="91"/>
      <c r="O7" s="91"/>
      <c r="P7" s="35"/>
      <c r="Q7" s="35"/>
      <c r="R7" s="35"/>
      <c r="S7" s="14"/>
      <c r="T7" s="14"/>
      <c r="U7" s="14"/>
      <c r="V7" s="14"/>
      <c r="W7" s="14"/>
      <c r="X7" s="14"/>
      <c r="Y7" s="14"/>
    </row>
    <row r="8" spans="1:25" ht="18" x14ac:dyDescent="0.35">
      <c r="A8" s="91"/>
      <c r="B8" s="257"/>
      <c r="C8" s="256"/>
      <c r="D8" s="256"/>
      <c r="E8" s="256"/>
      <c r="F8" s="256"/>
      <c r="G8" s="256"/>
      <c r="H8" s="256"/>
      <c r="I8" s="256"/>
      <c r="J8" s="256"/>
      <c r="K8" s="256"/>
      <c r="L8" s="91"/>
      <c r="M8" s="91"/>
      <c r="N8" s="91"/>
      <c r="O8" s="91"/>
      <c r="P8" s="35"/>
      <c r="Q8" s="35"/>
      <c r="R8" s="35"/>
      <c r="S8" s="14"/>
      <c r="T8" s="14"/>
      <c r="U8" s="14"/>
      <c r="V8" s="14"/>
      <c r="W8" s="14"/>
      <c r="X8" s="14"/>
      <c r="Y8" s="14"/>
    </row>
    <row r="9" spans="1:25" ht="21.75" x14ac:dyDescent="0.4">
      <c r="A9" s="91"/>
      <c r="B9" s="261" t="s">
        <v>164</v>
      </c>
      <c r="C9" s="256"/>
      <c r="D9" s="256"/>
      <c r="E9" s="256"/>
      <c r="F9" s="256"/>
      <c r="G9" s="256"/>
      <c r="H9" s="256"/>
      <c r="I9" s="256"/>
      <c r="J9" s="256"/>
      <c r="K9" s="256"/>
      <c r="L9" s="91"/>
      <c r="M9" s="91"/>
      <c r="N9" s="91"/>
      <c r="O9" s="91"/>
      <c r="P9" s="35"/>
      <c r="Q9" s="35"/>
      <c r="R9" s="35"/>
      <c r="S9" s="14"/>
      <c r="T9" s="14"/>
      <c r="U9" s="14"/>
      <c r="V9" s="14"/>
      <c r="W9" s="14"/>
      <c r="X9" s="14"/>
      <c r="Y9" s="14"/>
    </row>
    <row r="10" spans="1:25" ht="18" x14ac:dyDescent="0.35">
      <c r="A10" s="91"/>
      <c r="B10" s="257"/>
      <c r="C10" s="256"/>
      <c r="D10" s="256"/>
      <c r="E10" s="256"/>
      <c r="F10" s="256"/>
      <c r="G10" s="256"/>
      <c r="H10" s="256"/>
      <c r="I10" s="256"/>
      <c r="J10" s="256"/>
      <c r="K10" s="256"/>
      <c r="L10" s="91"/>
      <c r="M10" s="91"/>
      <c r="N10" s="91"/>
      <c r="O10" s="91"/>
      <c r="P10" s="35"/>
      <c r="Q10" s="35"/>
      <c r="R10" s="35"/>
      <c r="S10" s="14"/>
      <c r="T10" s="14"/>
      <c r="U10" s="14"/>
      <c r="V10" s="14"/>
      <c r="W10" s="14"/>
      <c r="X10" s="14"/>
      <c r="Y10" s="14"/>
    </row>
    <row r="11" spans="1:25" ht="21.75" x14ac:dyDescent="0.4">
      <c r="A11" s="91"/>
      <c r="B11" s="261" t="s">
        <v>128</v>
      </c>
      <c r="C11" s="256"/>
      <c r="D11" s="256"/>
      <c r="E11" s="256"/>
      <c r="F11" s="256"/>
      <c r="G11" s="256"/>
      <c r="H11" s="256"/>
      <c r="I11" s="256"/>
      <c r="J11" s="256"/>
      <c r="K11" s="256"/>
      <c r="L11" s="91"/>
      <c r="M11" s="91"/>
      <c r="N11" s="91"/>
      <c r="O11" s="91"/>
      <c r="P11" s="35"/>
      <c r="Q11" s="35"/>
      <c r="R11" s="35"/>
      <c r="S11" s="14"/>
      <c r="T11" s="14"/>
      <c r="U11" s="14"/>
      <c r="V11" s="14"/>
      <c r="W11" s="14"/>
      <c r="X11" s="14"/>
      <c r="Y11" s="14"/>
    </row>
    <row r="12" spans="1:25" s="269" customFormat="1" ht="21.75" x14ac:dyDescent="0.4">
      <c r="A12" s="267"/>
      <c r="B12" s="265"/>
      <c r="C12" s="263"/>
      <c r="D12" s="263"/>
      <c r="E12" s="263"/>
      <c r="F12" s="263"/>
      <c r="G12" s="263"/>
      <c r="H12" s="263"/>
      <c r="I12" s="263"/>
      <c r="J12" s="263"/>
      <c r="K12" s="263"/>
      <c r="L12" s="267"/>
      <c r="M12" s="267"/>
      <c r="N12" s="267"/>
      <c r="O12" s="267"/>
      <c r="P12" s="32"/>
      <c r="Q12" s="32"/>
      <c r="R12" s="32"/>
      <c r="S12" s="268"/>
      <c r="T12" s="268"/>
      <c r="U12" s="268"/>
      <c r="V12" s="268"/>
      <c r="W12" s="268"/>
      <c r="X12" s="268"/>
      <c r="Y12" s="268"/>
    </row>
    <row r="13" spans="1:25" s="269" customFormat="1" ht="18" x14ac:dyDescent="0.25">
      <c r="A13" s="267"/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32"/>
      <c r="Q13" s="32"/>
      <c r="R13" s="32"/>
      <c r="S13" s="268"/>
      <c r="T13" s="268"/>
      <c r="U13" s="268"/>
      <c r="V13" s="268"/>
      <c r="W13" s="268"/>
      <c r="X13" s="268"/>
      <c r="Y13" s="268"/>
    </row>
    <row r="14" spans="1:25" s="269" customFormat="1" ht="18" x14ac:dyDescent="0.25">
      <c r="A14" s="267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32"/>
      <c r="Q14" s="32"/>
      <c r="R14" s="32"/>
      <c r="S14" s="268"/>
      <c r="T14" s="268"/>
      <c r="U14" s="268"/>
      <c r="V14" s="268"/>
      <c r="W14" s="268"/>
      <c r="X14" s="268"/>
      <c r="Y14" s="268"/>
    </row>
    <row r="15" spans="1:25" s="269" customFormat="1" ht="18" x14ac:dyDescent="0.25">
      <c r="A15" s="267"/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32"/>
      <c r="Q15" s="32"/>
      <c r="R15" s="32"/>
      <c r="S15" s="268"/>
      <c r="T15" s="268"/>
      <c r="U15" s="268"/>
      <c r="V15" s="268"/>
      <c r="W15" s="268"/>
      <c r="X15" s="268"/>
      <c r="Y15" s="268"/>
    </row>
    <row r="16" spans="1:25" s="269" customFormat="1" ht="18" x14ac:dyDescent="0.25">
      <c r="A16" s="267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32"/>
      <c r="Q16" s="32"/>
      <c r="R16" s="32"/>
      <c r="S16" s="268"/>
      <c r="T16" s="268"/>
      <c r="U16" s="268"/>
      <c r="V16" s="268"/>
      <c r="W16" s="268"/>
      <c r="X16" s="268"/>
      <c r="Y16" s="268"/>
    </row>
    <row r="17" spans="1:25" s="269" customFormat="1" ht="18" x14ac:dyDescent="0.25">
      <c r="A17" s="267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32"/>
      <c r="Q17" s="32"/>
      <c r="R17" s="32"/>
      <c r="S17" s="268"/>
      <c r="T17" s="268"/>
      <c r="U17" s="268"/>
      <c r="V17" s="268"/>
      <c r="W17" s="268"/>
      <c r="X17" s="268"/>
      <c r="Y17" s="268"/>
    </row>
    <row r="18" spans="1:25" s="269" customFormat="1" ht="18" x14ac:dyDescent="0.25">
      <c r="A18" s="267"/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32"/>
      <c r="Q18" s="32"/>
      <c r="R18" s="32"/>
      <c r="S18" s="268"/>
      <c r="T18" s="268"/>
      <c r="U18" s="268"/>
      <c r="V18" s="268"/>
      <c r="W18" s="268"/>
      <c r="X18" s="268"/>
      <c r="Y18" s="268"/>
    </row>
    <row r="19" spans="1:25" s="269" customFormat="1" ht="18" x14ac:dyDescent="0.25">
      <c r="A19" s="267"/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32"/>
      <c r="Q19" s="32"/>
      <c r="R19" s="32"/>
      <c r="S19" s="268"/>
      <c r="T19" s="268"/>
      <c r="U19" s="268"/>
      <c r="V19" s="268"/>
      <c r="W19" s="268"/>
      <c r="X19" s="268"/>
      <c r="Y19" s="268"/>
    </row>
    <row r="20" spans="1:25" s="269" customFormat="1" ht="18" x14ac:dyDescent="0.25">
      <c r="A20" s="267"/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32"/>
      <c r="Q20" s="32"/>
      <c r="R20" s="32"/>
      <c r="S20" s="268"/>
      <c r="T20" s="268"/>
      <c r="U20" s="268"/>
      <c r="V20" s="268"/>
      <c r="W20" s="268"/>
      <c r="X20" s="268"/>
      <c r="Y20" s="268"/>
    </row>
    <row r="21" spans="1:25" s="269" customFormat="1" ht="18" x14ac:dyDescent="0.25">
      <c r="A21" s="267"/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32"/>
      <c r="Q21" s="32"/>
      <c r="R21" s="32"/>
      <c r="S21" s="268"/>
      <c r="T21" s="268"/>
      <c r="U21" s="268"/>
      <c r="V21" s="268"/>
      <c r="W21" s="268"/>
      <c r="X21" s="268"/>
      <c r="Y21" s="268"/>
    </row>
    <row r="22" spans="1:25" s="269" customFormat="1" ht="18" x14ac:dyDescent="0.25">
      <c r="A22" s="267"/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32"/>
      <c r="Q22" s="32"/>
      <c r="R22" s="32"/>
      <c r="S22" s="268"/>
      <c r="T22" s="268"/>
      <c r="U22" s="268"/>
      <c r="V22" s="268"/>
      <c r="W22" s="268"/>
      <c r="X22" s="268"/>
      <c r="Y22" s="268"/>
    </row>
    <row r="23" spans="1:25" s="269" customFormat="1" ht="18" x14ac:dyDescent="0.25">
      <c r="A23" s="267"/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32"/>
      <c r="Q23" s="32"/>
      <c r="R23" s="32"/>
      <c r="S23" s="268"/>
      <c r="T23" s="268"/>
      <c r="U23" s="268"/>
      <c r="V23" s="268"/>
      <c r="W23" s="268"/>
      <c r="X23" s="268"/>
      <c r="Y23" s="268"/>
    </row>
    <row r="24" spans="1:25" s="269" customFormat="1" ht="18" x14ac:dyDescent="0.25">
      <c r="A24" s="267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70"/>
      <c r="Q24" s="32"/>
      <c r="R24" s="32"/>
      <c r="S24" s="268"/>
      <c r="T24" s="268"/>
      <c r="U24" s="268"/>
      <c r="V24" s="268"/>
      <c r="W24" s="268"/>
      <c r="X24" s="268"/>
      <c r="Y24" s="268"/>
    </row>
    <row r="25" spans="1:25" s="269" customFormat="1" ht="18" x14ac:dyDescent="0.25">
      <c r="A25" s="267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32"/>
      <c r="Q25" s="32"/>
      <c r="R25" s="32"/>
      <c r="S25" s="268"/>
      <c r="T25" s="268"/>
      <c r="U25" s="268"/>
      <c r="V25" s="268"/>
      <c r="W25" s="268"/>
      <c r="X25" s="268"/>
      <c r="Y25" s="268"/>
    </row>
    <row r="26" spans="1:25" s="269" customFormat="1" ht="18" x14ac:dyDescent="0.25">
      <c r="A26" s="267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32"/>
      <c r="Q26" s="32"/>
      <c r="R26" s="32"/>
      <c r="S26" s="268"/>
      <c r="T26" s="268"/>
      <c r="U26" s="268"/>
      <c r="V26" s="268"/>
      <c r="W26" s="268"/>
      <c r="X26" s="268"/>
      <c r="Y26" s="268"/>
    </row>
    <row r="27" spans="1:25" s="269" customFormat="1" ht="18" x14ac:dyDescent="0.25">
      <c r="A27" s="267"/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32"/>
      <c r="Q27" s="32"/>
      <c r="R27" s="32"/>
      <c r="S27" s="268"/>
      <c r="T27" s="268"/>
      <c r="U27" s="268"/>
      <c r="V27" s="268"/>
      <c r="W27" s="268"/>
      <c r="X27" s="268"/>
      <c r="Y27" s="268"/>
    </row>
    <row r="28" spans="1:25" s="269" customFormat="1" ht="18" x14ac:dyDescent="0.25">
      <c r="A28" s="267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32"/>
      <c r="Q28" s="32"/>
      <c r="R28" s="32"/>
      <c r="S28" s="268"/>
      <c r="T28" s="268"/>
      <c r="U28" s="268"/>
      <c r="V28" s="268"/>
      <c r="W28" s="268"/>
      <c r="X28" s="268"/>
      <c r="Y28" s="268"/>
    </row>
    <row r="29" spans="1:25" s="269" customFormat="1" ht="18" x14ac:dyDescent="0.25">
      <c r="A29" s="267"/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32"/>
      <c r="Q29" s="32"/>
      <c r="R29" s="32"/>
      <c r="S29" s="268"/>
      <c r="T29" s="268"/>
      <c r="U29" s="268"/>
      <c r="V29" s="268"/>
      <c r="W29" s="268"/>
      <c r="X29" s="268"/>
      <c r="Y29" s="268"/>
    </row>
    <row r="30" spans="1:25" ht="21.75" x14ac:dyDescent="0.4">
      <c r="A30" s="91"/>
      <c r="B30" s="261" t="s">
        <v>129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35"/>
      <c r="Q30" s="35"/>
      <c r="R30" s="35"/>
      <c r="S30" s="14"/>
      <c r="T30" s="14"/>
      <c r="U30" s="14"/>
      <c r="V30" s="14"/>
      <c r="W30" s="14"/>
      <c r="X30" s="14"/>
      <c r="Y30" s="14"/>
    </row>
    <row r="31" spans="1:25" ht="18" x14ac:dyDescent="0.35">
      <c r="A31" s="91"/>
      <c r="B31" s="256" t="s">
        <v>189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35"/>
      <c r="Q31" s="35"/>
      <c r="R31" s="35"/>
      <c r="S31" s="14"/>
      <c r="T31" s="14"/>
      <c r="U31" s="14"/>
      <c r="V31" s="14"/>
      <c r="W31" s="14"/>
      <c r="X31" s="14"/>
      <c r="Y31" s="14"/>
    </row>
    <row r="32" spans="1:25" ht="17.25" thickBot="1" x14ac:dyDescent="0.3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35"/>
      <c r="Q32" s="35"/>
      <c r="R32" s="35"/>
      <c r="S32" s="14"/>
      <c r="T32" s="14"/>
      <c r="U32" s="14"/>
      <c r="V32" s="14"/>
      <c r="W32" s="14"/>
      <c r="X32" s="14"/>
      <c r="Y32" s="14"/>
    </row>
    <row r="33" spans="1:25" ht="28.15" customHeight="1" thickBot="1" x14ac:dyDescent="0.45">
      <c r="A33" s="91"/>
      <c r="B33" s="276" t="s">
        <v>217</v>
      </c>
      <c r="C33" s="277"/>
      <c r="D33" s="277"/>
      <c r="E33" s="277"/>
      <c r="F33" s="281"/>
      <c r="G33" s="14"/>
      <c r="H33" s="14"/>
      <c r="I33" s="14"/>
      <c r="J33" s="14"/>
      <c r="K33" s="14"/>
      <c r="L33" s="14"/>
      <c r="M33" s="14"/>
      <c r="N33" s="14"/>
      <c r="O33" s="14"/>
      <c r="P33" s="35"/>
      <c r="Q33" s="35"/>
      <c r="R33" s="35"/>
      <c r="S33" s="14"/>
      <c r="T33" s="14"/>
      <c r="U33" s="14"/>
      <c r="V33" s="14"/>
      <c r="W33" s="14"/>
      <c r="X33" s="14"/>
      <c r="Y33" s="14"/>
    </row>
    <row r="34" spans="1:25" s="131" customFormat="1" ht="19.899999999999999" customHeight="1" x14ac:dyDescent="0.3">
      <c r="A34" s="128"/>
      <c r="B34" s="282" t="s">
        <v>157</v>
      </c>
      <c r="C34" s="271"/>
      <c r="D34" s="272"/>
      <c r="E34" s="272"/>
      <c r="F34" s="280">
        <v>0.6</v>
      </c>
      <c r="G34" s="129"/>
      <c r="H34" s="129"/>
      <c r="I34" s="129"/>
      <c r="J34" s="129"/>
      <c r="K34" s="129"/>
      <c r="L34" s="129"/>
      <c r="M34" s="129"/>
      <c r="N34" s="129"/>
      <c r="O34" s="129"/>
      <c r="P34" s="130"/>
      <c r="Q34" s="130"/>
      <c r="R34" s="130"/>
      <c r="S34" s="129"/>
      <c r="T34" s="129"/>
      <c r="U34" s="129"/>
      <c r="V34" s="129"/>
      <c r="W34" s="129"/>
      <c r="X34" s="129"/>
      <c r="Y34" s="129"/>
    </row>
    <row r="35" spans="1:25" s="131" customFormat="1" ht="19.899999999999999" customHeight="1" x14ac:dyDescent="0.3">
      <c r="A35" s="128"/>
      <c r="B35" s="283" t="s">
        <v>158</v>
      </c>
      <c r="C35" s="274"/>
      <c r="D35" s="275"/>
      <c r="E35" s="275"/>
      <c r="F35" s="278">
        <v>0.9</v>
      </c>
      <c r="G35" s="129"/>
      <c r="H35" s="129"/>
      <c r="I35" s="129"/>
      <c r="J35" s="129"/>
      <c r="K35" s="129"/>
      <c r="L35" s="129"/>
      <c r="M35" s="129"/>
      <c r="N35" s="129"/>
      <c r="O35" s="129"/>
      <c r="P35" s="130"/>
      <c r="Q35" s="130"/>
      <c r="R35" s="130"/>
      <c r="S35" s="129"/>
      <c r="T35" s="129"/>
      <c r="U35" s="129"/>
      <c r="V35" s="129"/>
      <c r="W35" s="129"/>
      <c r="X35" s="129"/>
      <c r="Y35" s="129"/>
    </row>
    <row r="36" spans="1:25" s="131" customFormat="1" ht="19.899999999999999" customHeight="1" x14ac:dyDescent="0.3">
      <c r="A36" s="128"/>
      <c r="B36" s="283" t="s">
        <v>110</v>
      </c>
      <c r="C36" s="273"/>
      <c r="D36" s="274"/>
      <c r="E36" s="275"/>
      <c r="F36" s="278">
        <v>0.7</v>
      </c>
      <c r="G36" s="129"/>
      <c r="H36" s="129"/>
      <c r="I36" s="129"/>
      <c r="J36" s="129"/>
      <c r="K36" s="129"/>
      <c r="L36" s="129"/>
      <c r="M36" s="129"/>
      <c r="N36" s="129"/>
      <c r="O36" s="129"/>
      <c r="P36" s="130"/>
      <c r="Q36" s="130"/>
      <c r="R36" s="130"/>
      <c r="S36" s="129"/>
      <c r="T36" s="129"/>
      <c r="U36" s="129"/>
      <c r="V36" s="129"/>
      <c r="W36" s="129"/>
      <c r="X36" s="129"/>
      <c r="Y36" s="129"/>
    </row>
    <row r="37" spans="1:25" s="131" customFormat="1" ht="19.899999999999999" customHeight="1" x14ac:dyDescent="0.3">
      <c r="A37" s="128"/>
      <c r="B37" s="283" t="s">
        <v>159</v>
      </c>
      <c r="C37" s="273"/>
      <c r="D37" s="273"/>
      <c r="E37" s="274"/>
      <c r="F37" s="278">
        <v>0.6</v>
      </c>
      <c r="G37" s="129"/>
      <c r="H37" s="129"/>
      <c r="I37" s="129"/>
      <c r="J37" s="129"/>
      <c r="K37" s="129"/>
      <c r="L37" s="129"/>
      <c r="M37" s="129"/>
      <c r="N37" s="129"/>
      <c r="O37" s="129"/>
      <c r="P37" s="130"/>
      <c r="Q37" s="130"/>
      <c r="R37" s="130"/>
      <c r="S37" s="129"/>
      <c r="T37" s="129"/>
      <c r="U37" s="129"/>
      <c r="V37" s="129"/>
      <c r="W37" s="129"/>
      <c r="X37" s="129"/>
      <c r="Y37" s="129"/>
    </row>
    <row r="38" spans="1:25" s="131" customFormat="1" ht="19.899999999999999" customHeight="1" x14ac:dyDescent="0.3">
      <c r="A38" s="128"/>
      <c r="B38" s="283" t="s">
        <v>160</v>
      </c>
      <c r="C38" s="274"/>
      <c r="D38" s="275"/>
      <c r="E38" s="275"/>
      <c r="F38" s="278">
        <v>0.9</v>
      </c>
      <c r="G38" s="129"/>
      <c r="H38" s="129"/>
      <c r="I38" s="129"/>
      <c r="J38" s="129"/>
      <c r="K38" s="129"/>
      <c r="L38" s="129"/>
      <c r="M38" s="129"/>
      <c r="N38" s="129"/>
      <c r="O38" s="129"/>
      <c r="P38" s="130"/>
      <c r="Q38" s="130"/>
      <c r="R38" s="130"/>
      <c r="S38" s="129"/>
      <c r="T38" s="129"/>
      <c r="U38" s="129"/>
      <c r="V38" s="129"/>
      <c r="W38" s="129"/>
      <c r="X38" s="129"/>
      <c r="Y38" s="129"/>
    </row>
    <row r="39" spans="1:25" s="131" customFormat="1" ht="19.899999999999999" customHeight="1" thickBot="1" x14ac:dyDescent="0.35">
      <c r="A39" s="128"/>
      <c r="B39" s="284" t="s">
        <v>99</v>
      </c>
      <c r="C39" s="285"/>
      <c r="D39" s="286"/>
      <c r="E39" s="287"/>
      <c r="F39" s="279">
        <v>0.5</v>
      </c>
      <c r="G39" s="129"/>
      <c r="H39" s="129"/>
      <c r="I39" s="129"/>
      <c r="J39" s="129"/>
      <c r="K39" s="129"/>
      <c r="L39" s="129"/>
      <c r="M39" s="129"/>
      <c r="N39" s="129"/>
      <c r="O39" s="129"/>
      <c r="P39" s="130"/>
      <c r="Q39" s="130"/>
      <c r="R39" s="130"/>
      <c r="S39" s="129"/>
      <c r="T39" s="129"/>
      <c r="U39" s="129"/>
      <c r="V39" s="129"/>
      <c r="W39" s="129"/>
      <c r="X39" s="129"/>
      <c r="Y39" s="129"/>
    </row>
    <row r="40" spans="1:25" x14ac:dyDescent="0.3">
      <c r="A40" s="91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35"/>
      <c r="Q40" s="35"/>
      <c r="R40" s="35"/>
      <c r="S40" s="14"/>
      <c r="T40" s="14"/>
      <c r="U40" s="14"/>
      <c r="V40" s="14"/>
      <c r="W40" s="14"/>
      <c r="X40" s="14"/>
      <c r="Y40" s="14"/>
    </row>
    <row r="41" spans="1:25" x14ac:dyDescent="0.3">
      <c r="A41" s="91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35"/>
      <c r="Q41" s="35"/>
      <c r="R41" s="35"/>
      <c r="S41" s="14"/>
      <c r="T41" s="14"/>
      <c r="U41" s="14"/>
      <c r="V41" s="14"/>
      <c r="W41" s="14"/>
      <c r="X41" s="14"/>
      <c r="Y41" s="14"/>
    </row>
    <row r="42" spans="1:25" ht="23.25" x14ac:dyDescent="0.4">
      <c r="A42" s="91"/>
      <c r="B42" s="260" t="s">
        <v>131</v>
      </c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35"/>
      <c r="Q42" s="35"/>
      <c r="R42" s="35"/>
      <c r="S42" s="14"/>
      <c r="T42" s="14"/>
      <c r="U42" s="14"/>
      <c r="V42" s="14"/>
      <c r="W42" s="14"/>
      <c r="X42" s="14"/>
      <c r="Y42" s="14"/>
    </row>
    <row r="43" spans="1:25" x14ac:dyDescent="0.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35"/>
      <c r="Q43" s="35"/>
      <c r="R43" s="35"/>
      <c r="S43" s="14"/>
      <c r="T43" s="14"/>
      <c r="U43" s="14"/>
      <c r="V43" s="14"/>
      <c r="W43" s="14"/>
      <c r="X43" s="14"/>
      <c r="Y43" s="14"/>
    </row>
    <row r="44" spans="1:25" ht="21.75" x14ac:dyDescent="0.4">
      <c r="A44" s="91"/>
      <c r="B44" s="261" t="s">
        <v>132</v>
      </c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91"/>
      <c r="N44" s="91"/>
      <c r="O44" s="91"/>
      <c r="P44" s="35"/>
      <c r="Q44" s="35"/>
      <c r="R44" s="35"/>
      <c r="S44" s="14"/>
      <c r="T44" s="14"/>
      <c r="U44" s="14"/>
      <c r="V44" s="14"/>
      <c r="W44" s="14"/>
      <c r="X44" s="14"/>
      <c r="Y44" s="14"/>
    </row>
    <row r="45" spans="1:25" ht="21.75" x14ac:dyDescent="0.4">
      <c r="A45" s="91"/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91"/>
      <c r="N45" s="91"/>
      <c r="O45" s="91"/>
      <c r="P45" s="35"/>
      <c r="Q45" s="35"/>
      <c r="R45" s="35"/>
      <c r="S45" s="14"/>
      <c r="T45" s="14"/>
      <c r="U45" s="14"/>
      <c r="V45" s="14"/>
      <c r="W45" s="14"/>
      <c r="X45" s="14"/>
      <c r="Y45" s="14"/>
    </row>
    <row r="46" spans="1:25" ht="21.75" x14ac:dyDescent="0.4">
      <c r="A46" s="91"/>
      <c r="B46" s="263" t="s">
        <v>133</v>
      </c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91"/>
      <c r="N46" s="91"/>
      <c r="O46" s="91"/>
      <c r="P46" s="35"/>
      <c r="Q46" s="35"/>
      <c r="R46" s="35"/>
      <c r="S46" s="14"/>
      <c r="T46" s="14"/>
      <c r="U46" s="14"/>
      <c r="V46" s="14"/>
      <c r="W46" s="14"/>
      <c r="X46" s="14"/>
      <c r="Y46" s="14"/>
    </row>
    <row r="47" spans="1:25" ht="21.75" x14ac:dyDescent="0.4">
      <c r="A47" s="91"/>
      <c r="B47" s="263" t="s">
        <v>134</v>
      </c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91"/>
      <c r="N47" s="91"/>
      <c r="O47" s="91"/>
      <c r="P47" s="35"/>
      <c r="Q47" s="35"/>
      <c r="R47" s="35"/>
      <c r="S47" s="14"/>
      <c r="T47" s="14"/>
      <c r="U47" s="14"/>
      <c r="V47" s="14"/>
      <c r="W47" s="14"/>
      <c r="X47" s="14"/>
      <c r="Y47" s="14"/>
    </row>
    <row r="48" spans="1:25" ht="21.75" x14ac:dyDescent="0.4">
      <c r="A48" s="91"/>
      <c r="B48" s="263"/>
      <c r="C48" s="263"/>
      <c r="D48" s="263"/>
      <c r="E48" s="263"/>
      <c r="F48" s="263"/>
      <c r="G48" s="263"/>
      <c r="H48" s="263"/>
      <c r="I48" s="263"/>
      <c r="J48" s="263"/>
      <c r="K48" s="263"/>
      <c r="L48" s="263"/>
      <c r="M48" s="91"/>
      <c r="N48" s="91"/>
      <c r="O48" s="91"/>
      <c r="P48" s="35"/>
      <c r="Q48" s="35"/>
      <c r="R48" s="35"/>
      <c r="S48" s="14"/>
      <c r="T48" s="14"/>
      <c r="U48" s="14"/>
      <c r="V48" s="14"/>
      <c r="W48" s="14"/>
      <c r="X48" s="14"/>
      <c r="Y48" s="14"/>
    </row>
    <row r="49" spans="1:25" ht="21.75" x14ac:dyDescent="0.4">
      <c r="A49" s="91"/>
      <c r="B49" s="263" t="s">
        <v>136</v>
      </c>
      <c r="C49" s="263"/>
      <c r="D49" s="263"/>
      <c r="E49" s="263"/>
      <c r="F49" s="263"/>
      <c r="G49" s="263"/>
      <c r="H49" s="263"/>
      <c r="I49" s="263"/>
      <c r="J49" s="263"/>
      <c r="K49" s="263"/>
      <c r="L49" s="263"/>
      <c r="M49" s="91"/>
      <c r="N49" s="91"/>
      <c r="O49" s="91"/>
      <c r="P49" s="35"/>
      <c r="Q49" s="35"/>
      <c r="R49" s="35"/>
      <c r="S49" s="14"/>
      <c r="T49" s="14"/>
      <c r="U49" s="14"/>
      <c r="V49" s="14"/>
      <c r="W49" s="14"/>
      <c r="X49" s="14"/>
      <c r="Y49" s="14"/>
    </row>
    <row r="50" spans="1:25" ht="21.75" x14ac:dyDescent="0.4">
      <c r="A50" s="91"/>
      <c r="B50" s="263"/>
      <c r="C50" s="263"/>
      <c r="D50" s="263"/>
      <c r="E50" s="263"/>
      <c r="F50" s="263"/>
      <c r="G50" s="263"/>
      <c r="H50" s="263"/>
      <c r="I50" s="263"/>
      <c r="J50" s="263"/>
      <c r="K50" s="263"/>
      <c r="L50" s="263"/>
      <c r="M50" s="91"/>
      <c r="N50" s="91"/>
      <c r="O50" s="91"/>
      <c r="P50" s="35"/>
      <c r="Q50" s="35"/>
      <c r="R50" s="35"/>
      <c r="S50" s="14"/>
      <c r="T50" s="14"/>
      <c r="U50" s="14"/>
      <c r="V50" s="14"/>
      <c r="W50" s="14"/>
      <c r="X50" s="14"/>
      <c r="Y50" s="14"/>
    </row>
    <row r="51" spans="1:25" ht="21.75" x14ac:dyDescent="0.4">
      <c r="A51" s="91"/>
      <c r="B51" s="264" t="s">
        <v>185</v>
      </c>
      <c r="C51" s="263"/>
      <c r="D51" s="263"/>
      <c r="E51" s="263"/>
      <c r="F51" s="263"/>
      <c r="G51" s="263"/>
      <c r="H51" s="263"/>
      <c r="I51" s="263"/>
      <c r="J51" s="263"/>
      <c r="K51" s="263"/>
      <c r="L51" s="263"/>
      <c r="M51" s="91"/>
      <c r="N51" s="91"/>
      <c r="O51" s="91"/>
      <c r="P51" s="35"/>
      <c r="Q51" s="35"/>
      <c r="R51" s="35"/>
      <c r="S51" s="14"/>
      <c r="T51" s="14"/>
      <c r="U51" s="14"/>
      <c r="V51" s="14"/>
      <c r="W51" s="14"/>
      <c r="X51" s="14"/>
      <c r="Y51" s="14"/>
    </row>
    <row r="52" spans="1:25" ht="21.75" x14ac:dyDescent="0.4">
      <c r="A52" s="91"/>
      <c r="B52" s="264"/>
      <c r="C52" s="263"/>
      <c r="D52" s="263"/>
      <c r="E52" s="263"/>
      <c r="F52" s="263"/>
      <c r="G52" s="263"/>
      <c r="H52" s="263"/>
      <c r="I52" s="263"/>
      <c r="J52" s="263"/>
      <c r="K52" s="263"/>
      <c r="L52" s="263"/>
      <c r="M52" s="91"/>
      <c r="N52" s="91"/>
      <c r="O52" s="91"/>
      <c r="P52" s="35"/>
      <c r="Q52" s="35"/>
      <c r="R52" s="35"/>
      <c r="S52" s="14"/>
      <c r="T52" s="14"/>
      <c r="U52" s="14"/>
      <c r="V52" s="14"/>
      <c r="W52" s="14"/>
      <c r="X52" s="14"/>
      <c r="Y52" s="14"/>
    </row>
    <row r="53" spans="1:25" ht="21.75" x14ac:dyDescent="0.4">
      <c r="A53" s="91"/>
      <c r="B53" s="261" t="s">
        <v>214</v>
      </c>
      <c r="C53" s="263"/>
      <c r="D53" s="265"/>
      <c r="E53" s="261"/>
      <c r="F53" s="263"/>
      <c r="G53" s="263"/>
      <c r="H53" s="263"/>
      <c r="I53" s="263"/>
      <c r="J53" s="263"/>
      <c r="K53" s="263"/>
      <c r="L53" s="263"/>
      <c r="M53" s="91"/>
      <c r="N53" s="91"/>
      <c r="O53" s="91"/>
      <c r="P53" s="35"/>
      <c r="Q53" s="35"/>
      <c r="R53" s="35"/>
      <c r="S53" s="14"/>
      <c r="T53" s="14"/>
      <c r="U53" s="14"/>
      <c r="V53" s="14"/>
      <c r="W53" s="14"/>
      <c r="X53" s="14"/>
      <c r="Y53" s="14"/>
    </row>
    <row r="54" spans="1:25" ht="21.75" x14ac:dyDescent="0.4">
      <c r="A54" s="91"/>
      <c r="B54" s="263"/>
      <c r="C54" s="263"/>
      <c r="D54" s="263"/>
      <c r="E54" s="263"/>
      <c r="F54" s="263"/>
      <c r="G54" s="263"/>
      <c r="H54" s="263"/>
      <c r="I54" s="263"/>
      <c r="J54" s="263"/>
      <c r="K54" s="263"/>
      <c r="L54" s="263"/>
      <c r="M54" s="91"/>
      <c r="N54" s="91"/>
      <c r="O54" s="91"/>
      <c r="P54" s="35"/>
      <c r="Q54" s="35"/>
      <c r="R54" s="35"/>
      <c r="S54" s="14"/>
      <c r="T54" s="14"/>
      <c r="U54" s="14"/>
      <c r="V54" s="14"/>
      <c r="W54" s="14"/>
      <c r="X54" s="14"/>
      <c r="Y54" s="14"/>
    </row>
    <row r="55" spans="1:25" ht="21.75" x14ac:dyDescent="0.4">
      <c r="A55" s="19"/>
      <c r="B55" s="261" t="s">
        <v>135</v>
      </c>
      <c r="C55" s="263"/>
      <c r="D55" s="263"/>
      <c r="E55" s="263"/>
      <c r="F55" s="263"/>
      <c r="G55" s="263"/>
      <c r="H55" s="263"/>
      <c r="I55" s="263"/>
      <c r="J55" s="263"/>
      <c r="K55" s="263"/>
      <c r="L55" s="263"/>
      <c r="M55" s="91"/>
      <c r="N55" s="91"/>
      <c r="O55" s="91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25" ht="21.75" x14ac:dyDescent="0.4">
      <c r="A56" s="19"/>
      <c r="B56" s="263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91"/>
      <c r="N56" s="91"/>
      <c r="O56" s="91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1:25" ht="21.75" x14ac:dyDescent="0.4">
      <c r="A57" s="19"/>
      <c r="B57" s="261" t="s">
        <v>186</v>
      </c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M57" s="91"/>
      <c r="N57" s="91"/>
      <c r="O57" s="91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1:25" ht="21.75" x14ac:dyDescent="0.4">
      <c r="A58" s="19"/>
      <c r="B58" s="263" t="s">
        <v>137</v>
      </c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M58" s="91"/>
      <c r="N58" s="91"/>
      <c r="O58" s="91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spans="1:25" ht="21.75" x14ac:dyDescent="0.4">
      <c r="A59" s="19"/>
      <c r="B59" s="261" t="s">
        <v>138</v>
      </c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M59" s="91"/>
      <c r="N59" s="91"/>
      <c r="O59" s="91"/>
      <c r="P59" s="14"/>
      <c r="Q59" s="14"/>
      <c r="R59" s="14"/>
      <c r="S59" s="14"/>
      <c r="T59" s="14"/>
      <c r="U59" s="14"/>
      <c r="V59" s="14"/>
      <c r="W59" s="14"/>
      <c r="X59" s="14"/>
      <c r="Y59" s="14"/>
    </row>
    <row r="60" spans="1:25" ht="21.75" x14ac:dyDescent="0.4">
      <c r="A60" s="19"/>
      <c r="B60" s="263"/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M60" s="91"/>
      <c r="N60" s="91"/>
      <c r="O60" s="91"/>
      <c r="P60" s="14"/>
      <c r="Q60" s="14"/>
      <c r="R60" s="14"/>
      <c r="S60" s="14"/>
      <c r="T60" s="14"/>
      <c r="U60" s="14"/>
      <c r="V60" s="14"/>
      <c r="W60" s="14"/>
      <c r="X60" s="14"/>
      <c r="Y60" s="14"/>
    </row>
    <row r="61" spans="1:25" ht="21.75" x14ac:dyDescent="0.4">
      <c r="A61" s="14"/>
      <c r="B61" s="263" t="s">
        <v>187</v>
      </c>
      <c r="C61" s="263"/>
      <c r="D61" s="263"/>
      <c r="E61" s="263"/>
      <c r="F61" s="263"/>
      <c r="G61" s="263"/>
      <c r="H61" s="263"/>
      <c r="I61" s="263"/>
      <c r="J61" s="263"/>
      <c r="K61" s="263"/>
      <c r="L61" s="263"/>
      <c r="M61" s="91"/>
      <c r="N61" s="91"/>
      <c r="O61" s="91"/>
      <c r="P61" s="14"/>
      <c r="Q61" s="14"/>
      <c r="R61" s="14"/>
      <c r="S61" s="14"/>
      <c r="T61" s="14"/>
      <c r="U61" s="14"/>
      <c r="V61" s="14"/>
      <c r="W61" s="14"/>
      <c r="X61" s="14"/>
      <c r="Y61" s="14"/>
    </row>
    <row r="62" spans="1:25" ht="21.75" x14ac:dyDescent="0.4">
      <c r="A62" s="14"/>
      <c r="B62" s="263"/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91"/>
      <c r="N62" s="91"/>
      <c r="O62" s="91"/>
      <c r="P62" s="14"/>
      <c r="Q62" s="14"/>
      <c r="R62" s="14"/>
      <c r="S62" s="14"/>
      <c r="T62" s="14"/>
      <c r="U62" s="14"/>
      <c r="V62" s="14"/>
      <c r="W62" s="14"/>
      <c r="X62" s="14"/>
      <c r="Y62" s="14"/>
    </row>
    <row r="63" spans="1:25" ht="21.75" x14ac:dyDescent="0.4">
      <c r="A63" s="14"/>
      <c r="B63" s="263" t="s">
        <v>213</v>
      </c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91"/>
      <c r="N63" s="91"/>
      <c r="O63" s="91"/>
      <c r="P63" s="14"/>
      <c r="Q63" s="14"/>
      <c r="R63" s="14"/>
      <c r="S63" s="14"/>
      <c r="T63" s="14"/>
      <c r="U63" s="14"/>
      <c r="V63" s="14"/>
      <c r="W63" s="14"/>
      <c r="X63" s="14"/>
      <c r="Y63" s="14"/>
    </row>
    <row r="64" spans="1:25" ht="21.75" x14ac:dyDescent="0.4">
      <c r="A64" s="14"/>
      <c r="B64" s="263"/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91"/>
      <c r="N64" s="91"/>
      <c r="O64" s="91"/>
      <c r="P64" s="14"/>
      <c r="Q64" s="14"/>
      <c r="R64" s="14"/>
      <c r="S64" s="14"/>
      <c r="T64" s="14"/>
      <c r="U64" s="14"/>
      <c r="V64" s="14"/>
      <c r="W64" s="14"/>
      <c r="X64" s="14"/>
      <c r="Y64" s="14"/>
    </row>
    <row r="65" spans="1:25" ht="23.25" x14ac:dyDescent="0.4">
      <c r="A65" s="14"/>
      <c r="B65" s="260" t="s">
        <v>139</v>
      </c>
      <c r="C65" s="263"/>
      <c r="D65" s="263"/>
      <c r="E65" s="263"/>
      <c r="F65" s="263"/>
      <c r="G65" s="263"/>
      <c r="H65" s="263"/>
      <c r="I65" s="263"/>
      <c r="J65" s="263"/>
      <c r="K65" s="263"/>
      <c r="L65" s="263"/>
      <c r="M65" s="91"/>
      <c r="N65" s="91"/>
      <c r="O65" s="91"/>
      <c r="P65" s="14"/>
      <c r="Q65" s="14"/>
      <c r="R65" s="14"/>
      <c r="S65" s="14"/>
      <c r="T65" s="14"/>
      <c r="U65" s="14"/>
      <c r="V65" s="14"/>
      <c r="W65" s="14"/>
      <c r="X65" s="14"/>
      <c r="Y65" s="14"/>
    </row>
    <row r="66" spans="1:25" ht="21.75" x14ac:dyDescent="0.4">
      <c r="A66" s="14"/>
      <c r="B66" s="266"/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19"/>
      <c r="N66" s="19"/>
      <c r="O66" s="19"/>
      <c r="P66" s="14"/>
      <c r="Q66" s="14"/>
      <c r="R66" s="14"/>
      <c r="S66" s="14"/>
      <c r="T66" s="14"/>
      <c r="U66" s="14"/>
      <c r="V66" s="14"/>
      <c r="W66" s="14"/>
      <c r="X66" s="14"/>
      <c r="Y66" s="14"/>
    </row>
    <row r="67" spans="1:25" ht="21.75" x14ac:dyDescent="0.4">
      <c r="A67" s="91"/>
      <c r="B67" s="261" t="s">
        <v>140</v>
      </c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19"/>
      <c r="N67" s="19"/>
      <c r="O67" s="19"/>
      <c r="P67" s="91"/>
      <c r="Q67" s="91"/>
      <c r="R67" s="91"/>
      <c r="S67" s="91"/>
      <c r="T67" s="91"/>
      <c r="U67" s="91"/>
      <c r="V67" s="91"/>
      <c r="W67" s="91"/>
      <c r="X67" s="91"/>
      <c r="Y67" s="91"/>
    </row>
    <row r="68" spans="1:25" ht="21.75" x14ac:dyDescent="0.4">
      <c r="A68" s="91"/>
      <c r="B68" s="261"/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19"/>
      <c r="N68" s="19"/>
      <c r="O68" s="19"/>
      <c r="P68" s="91"/>
      <c r="Q68" s="91"/>
      <c r="R68" s="91"/>
      <c r="S68" s="91"/>
      <c r="T68" s="91"/>
      <c r="U68" s="91"/>
      <c r="V68" s="91"/>
      <c r="W68" s="91"/>
      <c r="X68" s="91"/>
      <c r="Y68" s="91"/>
    </row>
    <row r="69" spans="1:25" ht="21.75" x14ac:dyDescent="0.4">
      <c r="A69" s="91"/>
      <c r="B69" s="263" t="s">
        <v>141</v>
      </c>
      <c r="C69" s="263"/>
      <c r="D69" s="263"/>
      <c r="E69" s="263"/>
      <c r="F69" s="263"/>
      <c r="G69" s="263"/>
      <c r="H69" s="263"/>
      <c r="I69" s="263"/>
      <c r="J69" s="263"/>
      <c r="K69" s="263"/>
      <c r="L69" s="263"/>
      <c r="M69" s="19"/>
      <c r="N69" s="19"/>
      <c r="O69" s="19"/>
      <c r="P69" s="91"/>
      <c r="Q69" s="91"/>
      <c r="R69" s="91"/>
      <c r="S69" s="91"/>
      <c r="T69" s="91"/>
      <c r="U69" s="91"/>
      <c r="V69" s="91"/>
      <c r="W69" s="91"/>
      <c r="X69" s="91"/>
      <c r="Y69" s="91"/>
    </row>
    <row r="70" spans="1:25" ht="21.75" x14ac:dyDescent="0.4">
      <c r="A70" s="91"/>
      <c r="B70" s="263" t="s">
        <v>143</v>
      </c>
      <c r="C70" s="263"/>
      <c r="D70" s="263"/>
      <c r="E70" s="263"/>
      <c r="F70" s="263"/>
      <c r="G70" s="263"/>
      <c r="H70" s="263"/>
      <c r="I70" s="263"/>
      <c r="J70" s="263"/>
      <c r="K70" s="263"/>
      <c r="L70" s="263"/>
      <c r="M70" s="19"/>
      <c r="N70" s="19"/>
      <c r="O70" s="19"/>
      <c r="P70" s="91"/>
      <c r="Q70" s="91"/>
      <c r="R70" s="91"/>
      <c r="S70" s="91"/>
      <c r="T70" s="91"/>
      <c r="U70" s="91"/>
      <c r="V70" s="91"/>
      <c r="W70" s="91"/>
      <c r="X70" s="91"/>
      <c r="Y70" s="91"/>
    </row>
    <row r="71" spans="1:25" ht="21.75" x14ac:dyDescent="0.4">
      <c r="A71" s="91"/>
      <c r="B71" s="263" t="s">
        <v>188</v>
      </c>
      <c r="C71" s="263"/>
      <c r="D71" s="263"/>
      <c r="E71" s="263"/>
      <c r="F71" s="263"/>
      <c r="G71" s="263"/>
      <c r="H71" s="263"/>
      <c r="I71" s="263"/>
      <c r="J71" s="263"/>
      <c r="K71" s="263"/>
      <c r="L71" s="263"/>
      <c r="M71" s="19"/>
      <c r="N71" s="19"/>
      <c r="O71" s="19"/>
      <c r="P71" s="91"/>
      <c r="Q71" s="91"/>
      <c r="R71" s="91"/>
      <c r="S71" s="91"/>
      <c r="T71" s="91"/>
      <c r="U71" s="91"/>
      <c r="V71" s="91"/>
      <c r="W71" s="91"/>
      <c r="X71" s="91"/>
      <c r="Y71" s="91"/>
    </row>
    <row r="72" spans="1:25" ht="21.75" x14ac:dyDescent="0.4">
      <c r="A72" s="91"/>
      <c r="B72" s="266"/>
      <c r="C72" s="266"/>
      <c r="D72" s="266"/>
      <c r="E72" s="266"/>
      <c r="F72" s="266"/>
      <c r="G72" s="266"/>
      <c r="H72" s="266"/>
      <c r="I72" s="266"/>
      <c r="J72" s="266"/>
      <c r="K72" s="266"/>
      <c r="L72" s="266"/>
      <c r="M72" s="14"/>
      <c r="N72" s="14"/>
      <c r="O72" s="14"/>
      <c r="P72" s="91"/>
      <c r="Q72" s="91"/>
      <c r="R72" s="91"/>
      <c r="S72" s="91"/>
      <c r="T72" s="91"/>
      <c r="U72" s="91"/>
      <c r="V72" s="91"/>
      <c r="W72" s="91"/>
      <c r="X72" s="91"/>
      <c r="Y72" s="91"/>
    </row>
    <row r="73" spans="1:25" ht="21.75" x14ac:dyDescent="0.4">
      <c r="A73" s="91"/>
      <c r="B73" s="261" t="s">
        <v>142</v>
      </c>
      <c r="C73" s="266"/>
      <c r="D73" s="266"/>
      <c r="E73" s="266"/>
      <c r="F73" s="266"/>
      <c r="G73" s="266"/>
      <c r="H73" s="266"/>
      <c r="I73" s="266"/>
      <c r="J73" s="266"/>
      <c r="K73" s="266"/>
      <c r="L73" s="266"/>
      <c r="M73" s="14"/>
      <c r="N73" s="14"/>
      <c r="O73" s="14"/>
      <c r="P73" s="91"/>
      <c r="Q73" s="91"/>
      <c r="R73" s="91"/>
      <c r="S73" s="91"/>
      <c r="T73" s="91"/>
      <c r="U73" s="91"/>
      <c r="V73" s="91"/>
      <c r="W73" s="91"/>
      <c r="X73" s="91"/>
      <c r="Y73" s="91"/>
    </row>
    <row r="74" spans="1:25" ht="21.75" x14ac:dyDescent="0.4">
      <c r="A74" s="91"/>
      <c r="B74" s="266"/>
      <c r="C74" s="266"/>
      <c r="D74" s="266"/>
      <c r="E74" s="266"/>
      <c r="F74" s="266"/>
      <c r="G74" s="266"/>
      <c r="H74" s="266"/>
      <c r="I74" s="266"/>
      <c r="J74" s="266"/>
      <c r="K74" s="266"/>
      <c r="L74" s="266"/>
      <c r="M74" s="14"/>
      <c r="N74" s="14"/>
      <c r="O74" s="14"/>
      <c r="P74" s="91"/>
      <c r="Q74" s="91"/>
      <c r="R74" s="91"/>
      <c r="S74" s="91"/>
      <c r="T74" s="91"/>
      <c r="U74" s="91"/>
      <c r="V74" s="91"/>
      <c r="W74" s="91"/>
      <c r="X74" s="91"/>
      <c r="Y74" s="91"/>
    </row>
    <row r="75" spans="1:25" ht="23.25" x14ac:dyDescent="0.4">
      <c r="A75" s="91"/>
      <c r="B75" s="260" t="s">
        <v>144</v>
      </c>
      <c r="C75" s="266"/>
      <c r="D75" s="266"/>
      <c r="E75" s="266"/>
      <c r="F75" s="266"/>
      <c r="G75" s="266"/>
      <c r="H75" s="266"/>
      <c r="I75" s="266"/>
      <c r="J75" s="266"/>
      <c r="K75" s="266"/>
      <c r="L75" s="266"/>
      <c r="M75" s="14"/>
      <c r="N75" s="14"/>
      <c r="O75" s="14"/>
      <c r="P75" s="91"/>
      <c r="Q75" s="91"/>
      <c r="R75" s="91"/>
      <c r="S75" s="91"/>
      <c r="T75" s="91"/>
      <c r="U75" s="91"/>
      <c r="V75" s="91"/>
      <c r="W75" s="91"/>
      <c r="X75" s="91"/>
      <c r="Y75" s="91"/>
    </row>
    <row r="76" spans="1:25" ht="21.75" x14ac:dyDescent="0.4">
      <c r="A76" s="91"/>
      <c r="B76" s="266"/>
      <c r="C76" s="266"/>
      <c r="D76" s="266"/>
      <c r="E76" s="266"/>
      <c r="F76" s="266"/>
      <c r="G76" s="266"/>
      <c r="H76" s="266"/>
      <c r="I76" s="266"/>
      <c r="J76" s="266"/>
      <c r="K76" s="266"/>
      <c r="L76" s="266"/>
      <c r="M76" s="14"/>
      <c r="N76" s="14"/>
      <c r="O76" s="14"/>
      <c r="P76" s="91"/>
      <c r="Q76" s="91"/>
      <c r="R76" s="91"/>
      <c r="S76" s="91"/>
      <c r="T76" s="91"/>
      <c r="U76" s="91"/>
      <c r="V76" s="91"/>
      <c r="W76" s="91"/>
      <c r="X76" s="91"/>
      <c r="Y76" s="91"/>
    </row>
    <row r="77" spans="1:25" ht="21.75" x14ac:dyDescent="0.4">
      <c r="A77" s="91"/>
      <c r="B77" s="263" t="s">
        <v>146</v>
      </c>
      <c r="C77" s="266"/>
      <c r="D77" s="266"/>
      <c r="E77" s="266"/>
      <c r="F77" s="266"/>
      <c r="G77" s="266"/>
      <c r="H77" s="266"/>
      <c r="I77" s="266"/>
      <c r="J77" s="266"/>
      <c r="K77" s="266"/>
      <c r="L77" s="266"/>
      <c r="M77" s="14"/>
      <c r="N77" s="14"/>
      <c r="O77" s="14"/>
      <c r="P77" s="91"/>
      <c r="Q77" s="91"/>
      <c r="R77" s="91"/>
      <c r="S77" s="91"/>
      <c r="T77" s="91"/>
      <c r="U77" s="91"/>
      <c r="V77" s="91"/>
      <c r="W77" s="91"/>
      <c r="X77" s="91"/>
      <c r="Y77" s="91"/>
    </row>
    <row r="78" spans="1:25" ht="21.75" x14ac:dyDescent="0.4">
      <c r="A78" s="91"/>
      <c r="B78" s="263"/>
      <c r="C78" s="263"/>
      <c r="D78" s="263"/>
      <c r="E78" s="263"/>
      <c r="F78" s="263"/>
      <c r="G78" s="263"/>
      <c r="H78" s="263"/>
      <c r="I78" s="263"/>
      <c r="J78" s="263"/>
      <c r="K78" s="263"/>
      <c r="L78" s="263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</row>
    <row r="79" spans="1:25" x14ac:dyDescent="0.3">
      <c r="A79" s="91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</row>
    <row r="80" spans="1:25" x14ac:dyDescent="0.3">
      <c r="A80" s="9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</row>
    <row r="81" spans="1:25" x14ac:dyDescent="0.3">
      <c r="A81" s="9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</row>
    <row r="82" spans="1:25" x14ac:dyDescent="0.3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</row>
    <row r="83" spans="1:25" x14ac:dyDescent="0.3">
      <c r="A83" s="91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</row>
    <row r="84" spans="1:25" x14ac:dyDescent="0.3">
      <c r="A84" s="91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</row>
    <row r="85" spans="1:25" x14ac:dyDescent="0.3">
      <c r="A85" s="9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</row>
    <row r="86" spans="1:25" x14ac:dyDescent="0.3">
      <c r="A86" s="91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</row>
    <row r="87" spans="1:25" x14ac:dyDescent="0.3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</row>
    <row r="88" spans="1:25" x14ac:dyDescent="0.3">
      <c r="A88" s="91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</row>
    <row r="89" spans="1:25" x14ac:dyDescent="0.3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</row>
    <row r="90" spans="1:25" x14ac:dyDescent="0.3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</row>
    <row r="91" spans="1:25" x14ac:dyDescent="0.3">
      <c r="A91" s="91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</row>
    <row r="92" spans="1:25" x14ac:dyDescent="0.3">
      <c r="A92" s="91"/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</row>
    <row r="93" spans="1:25" x14ac:dyDescent="0.3">
      <c r="A93" s="91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</row>
    <row r="94" spans="1:25" x14ac:dyDescent="0.3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</row>
    <row r="95" spans="1:25" x14ac:dyDescent="0.3">
      <c r="A95" s="91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</row>
    <row r="96" spans="1:25" x14ac:dyDescent="0.3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</row>
    <row r="97" spans="1:25" x14ac:dyDescent="0.3">
      <c r="A97" s="91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</row>
    <row r="98" spans="1:25" x14ac:dyDescent="0.3">
      <c r="A98" s="91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</row>
    <row r="99" spans="1:25" x14ac:dyDescent="0.3">
      <c r="A99" s="91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</row>
    <row r="100" spans="1:25" x14ac:dyDescent="0.3">
      <c r="A100" s="91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</row>
    <row r="101" spans="1:25" x14ac:dyDescent="0.3">
      <c r="A101" s="91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</row>
    <row r="102" spans="1:25" x14ac:dyDescent="0.3">
      <c r="A102" s="91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</row>
    <row r="103" spans="1:25" x14ac:dyDescent="0.3">
      <c r="A103" s="91"/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</row>
    <row r="104" spans="1:25" x14ac:dyDescent="0.3">
      <c r="A104" s="91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</row>
    <row r="105" spans="1:25" x14ac:dyDescent="0.3">
      <c r="A105" s="91"/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</row>
    <row r="106" spans="1:25" x14ac:dyDescent="0.3">
      <c r="A106" s="91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</row>
    <row r="107" spans="1:25" x14ac:dyDescent="0.3">
      <c r="A107" s="91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</row>
    <row r="108" spans="1:25" x14ac:dyDescent="0.3">
      <c r="A108" s="91"/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</row>
    <row r="109" spans="1:25" x14ac:dyDescent="0.3">
      <c r="A109" s="91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</row>
    <row r="110" spans="1:25" x14ac:dyDescent="0.3">
      <c r="A110" s="91"/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</row>
    <row r="111" spans="1:25" x14ac:dyDescent="0.3">
      <c r="A111" s="91"/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</row>
    <row r="112" spans="1:25" x14ac:dyDescent="0.3">
      <c r="A112" s="91"/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</row>
    <row r="113" spans="1:25" x14ac:dyDescent="0.3">
      <c r="A113" s="91"/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</row>
    <row r="114" spans="1:25" x14ac:dyDescent="0.3">
      <c r="A114" s="91"/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</row>
    <row r="115" spans="1:25" x14ac:dyDescent="0.3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</row>
    <row r="116" spans="1:25" x14ac:dyDescent="0.3">
      <c r="A116" s="91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</row>
    <row r="117" spans="1:25" x14ac:dyDescent="0.3">
      <c r="A117" s="91"/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</row>
    <row r="118" spans="1:25" x14ac:dyDescent="0.3">
      <c r="A118" s="91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</row>
    <row r="119" spans="1:25" x14ac:dyDescent="0.3">
      <c r="A119" s="91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</row>
    <row r="120" spans="1:25" x14ac:dyDescent="0.3">
      <c r="A120" s="91"/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</row>
    <row r="121" spans="1:25" x14ac:dyDescent="0.3">
      <c r="A121" s="91"/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</row>
    <row r="122" spans="1:25" x14ac:dyDescent="0.3">
      <c r="A122" s="91"/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</row>
    <row r="123" spans="1:25" x14ac:dyDescent="0.3">
      <c r="A123" s="91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</row>
  </sheetData>
  <sheetProtection algorithmName="SHA-512" hashValue="qHOx4n+mEe4HYQSUVtl++EKuud0hePzLVmUxAvaiFFVo2QgKAln4MTpM9o+qGsYJcpKiyD4ZHaYO7PJBkFMmzw==" saltValue="BZqx3i4FZfDXaBlQNz/eZ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5" fitToWidth="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6215E-F49A-42A0-8570-55A609F44F4C}">
  <sheetPr codeName="Taul5">
    <tabColor rgb="FF51B2A4"/>
  </sheetPr>
  <dimension ref="A1:AM85"/>
  <sheetViews>
    <sheetView zoomScale="70" zoomScaleNormal="70" workbookViewId="0">
      <selection activeCell="G36" sqref="G36"/>
    </sheetView>
  </sheetViews>
  <sheetFormatPr defaultColWidth="8.75" defaultRowHeight="18" x14ac:dyDescent="0.35"/>
  <cols>
    <col min="1" max="1" width="3" style="258" customWidth="1"/>
    <col min="2" max="2" width="43.875" style="258" customWidth="1"/>
    <col min="3" max="6" width="20.75" style="258" customWidth="1"/>
    <col min="7" max="7" width="20.75" style="329" customWidth="1"/>
    <col min="8" max="8" width="8.75" style="258"/>
    <col min="9" max="9" width="27.75" style="258" customWidth="1"/>
    <col min="10" max="11" width="22.375" style="258" customWidth="1"/>
    <col min="12" max="16384" width="8.75" style="258"/>
  </cols>
  <sheetData>
    <row r="1" spans="1:39" ht="45" customHeight="1" x14ac:dyDescent="0.4">
      <c r="A1" s="262"/>
      <c r="B1" s="288" t="s">
        <v>124</v>
      </c>
      <c r="C1" s="262"/>
      <c r="D1" s="262"/>
      <c r="E1" s="262"/>
      <c r="F1" s="262"/>
      <c r="G1" s="289"/>
      <c r="H1" s="262"/>
      <c r="I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</row>
    <row r="2" spans="1:39" ht="45" customHeight="1" x14ac:dyDescent="0.4">
      <c r="A2" s="262"/>
      <c r="B2" s="290" t="s">
        <v>215</v>
      </c>
      <c r="C2" s="262"/>
      <c r="D2" s="262"/>
      <c r="E2" s="262"/>
      <c r="F2" s="262"/>
      <c r="G2" s="289"/>
      <c r="H2" s="262"/>
      <c r="I2" s="262"/>
      <c r="J2" s="291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</row>
    <row r="3" spans="1:39" ht="45" customHeight="1" thickBot="1" x14ac:dyDescent="0.45">
      <c r="A3" s="262"/>
      <c r="B3" s="290"/>
      <c r="C3" s="262"/>
      <c r="D3" s="292">
        <v>4</v>
      </c>
      <c r="E3" s="262"/>
      <c r="F3" s="262"/>
      <c r="G3" s="289"/>
      <c r="H3" s="262"/>
      <c r="I3" s="262"/>
      <c r="J3" s="293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</row>
    <row r="4" spans="1:39" ht="47.25" thickBot="1" x14ac:dyDescent="0.4">
      <c r="A4" s="262"/>
      <c r="B4" s="331" t="s">
        <v>81</v>
      </c>
      <c r="C4" s="332" t="s">
        <v>82</v>
      </c>
      <c r="D4" s="333" t="s">
        <v>83</v>
      </c>
      <c r="E4" s="332" t="s">
        <v>84</v>
      </c>
      <c r="F4" s="333" t="s">
        <v>85</v>
      </c>
      <c r="G4" s="334" t="s">
        <v>16</v>
      </c>
      <c r="H4" s="262"/>
      <c r="I4" s="335"/>
      <c r="J4" s="336" t="s">
        <v>86</v>
      </c>
      <c r="K4" s="337"/>
      <c r="L4" s="262"/>
      <c r="M4" s="262"/>
      <c r="N4" s="262"/>
      <c r="O4" s="262"/>
      <c r="P4" s="262"/>
      <c r="Q4" s="262"/>
      <c r="R4" s="262"/>
      <c r="S4" s="262"/>
      <c r="T4" s="262"/>
    </row>
    <row r="5" spans="1:39" ht="60" customHeight="1" thickBot="1" x14ac:dyDescent="0.4">
      <c r="A5" s="262"/>
      <c r="B5" s="342" t="s">
        <v>170</v>
      </c>
      <c r="C5" s="294">
        <v>86.5</v>
      </c>
      <c r="D5" s="295">
        <v>100</v>
      </c>
      <c r="E5" s="295">
        <v>100</v>
      </c>
      <c r="F5" s="296">
        <v>100</v>
      </c>
      <c r="G5" s="338">
        <f>(C5+D5+E5+F5)*0.6/4</f>
        <v>57.974999999999994</v>
      </c>
      <c r="H5" s="262"/>
      <c r="I5" s="347" t="s">
        <v>87</v>
      </c>
      <c r="J5" s="347" t="s">
        <v>165</v>
      </c>
      <c r="K5" s="347" t="s">
        <v>88</v>
      </c>
      <c r="L5" s="262"/>
      <c r="M5" s="262"/>
      <c r="N5" s="262"/>
      <c r="O5" s="262"/>
      <c r="P5" s="262"/>
      <c r="Q5" s="262"/>
      <c r="R5" s="262"/>
      <c r="S5" s="262"/>
      <c r="T5" s="262"/>
    </row>
    <row r="6" spans="1:39" ht="60" customHeight="1" x14ac:dyDescent="0.35">
      <c r="A6" s="262"/>
      <c r="B6" s="343" t="s">
        <v>171</v>
      </c>
      <c r="C6" s="297">
        <v>40</v>
      </c>
      <c r="D6" s="298">
        <v>30</v>
      </c>
      <c r="E6" s="298">
        <v>50</v>
      </c>
      <c r="F6" s="299">
        <v>33</v>
      </c>
      <c r="G6" s="339">
        <f t="shared" ref="G6:G46" si="0">(C6+D6+E6+F6)*0.6/4</f>
        <v>22.95</v>
      </c>
      <c r="H6" s="262"/>
      <c r="I6" s="300" t="s">
        <v>198</v>
      </c>
      <c r="J6" s="301" t="s">
        <v>203</v>
      </c>
      <c r="K6" s="302" t="s">
        <v>209</v>
      </c>
      <c r="L6" s="262"/>
      <c r="M6" s="262"/>
      <c r="N6" s="262"/>
      <c r="O6" s="262"/>
      <c r="P6" s="262"/>
      <c r="Q6" s="262"/>
      <c r="R6" s="262"/>
      <c r="S6" s="262"/>
      <c r="T6" s="262"/>
    </row>
    <row r="7" spans="1:39" ht="40.15" customHeight="1" x14ac:dyDescent="0.35">
      <c r="A7" s="262"/>
      <c r="B7" s="343" t="s">
        <v>172</v>
      </c>
      <c r="C7" s="297">
        <v>5</v>
      </c>
      <c r="D7" s="298">
        <v>4.7</v>
      </c>
      <c r="E7" s="298">
        <v>5</v>
      </c>
      <c r="F7" s="299">
        <v>5</v>
      </c>
      <c r="G7" s="339">
        <f t="shared" si="0"/>
        <v>2.9549999999999996</v>
      </c>
      <c r="H7" s="262"/>
      <c r="I7" s="303" t="s">
        <v>199</v>
      </c>
      <c r="J7" s="304" t="s">
        <v>204</v>
      </c>
      <c r="K7" s="304"/>
      <c r="L7" s="262"/>
      <c r="M7" s="262"/>
      <c r="N7" s="262"/>
      <c r="O7" s="262"/>
      <c r="P7" s="262"/>
      <c r="Q7" s="262"/>
      <c r="R7" s="262"/>
      <c r="S7" s="262"/>
      <c r="T7" s="262"/>
    </row>
    <row r="8" spans="1:39" ht="40.15" customHeight="1" x14ac:dyDescent="0.35">
      <c r="A8" s="262"/>
      <c r="B8" s="343" t="s">
        <v>173</v>
      </c>
      <c r="C8" s="305">
        <v>5</v>
      </c>
      <c r="D8" s="298">
        <v>3</v>
      </c>
      <c r="E8" s="298">
        <v>4</v>
      </c>
      <c r="F8" s="299">
        <v>4</v>
      </c>
      <c r="G8" s="339">
        <f t="shared" si="0"/>
        <v>2.4</v>
      </c>
      <c r="H8" s="262"/>
      <c r="I8" s="306" t="s">
        <v>200</v>
      </c>
      <c r="J8" s="307" t="s">
        <v>205</v>
      </c>
      <c r="K8" s="308" t="s">
        <v>210</v>
      </c>
      <c r="L8" s="262"/>
      <c r="M8" s="262"/>
      <c r="N8" s="262"/>
      <c r="O8" s="262"/>
      <c r="P8" s="262"/>
      <c r="Q8" s="262"/>
      <c r="R8" s="262"/>
      <c r="S8" s="262"/>
      <c r="T8" s="262"/>
    </row>
    <row r="9" spans="1:39" ht="40.15" customHeight="1" thickBot="1" x14ac:dyDescent="0.4">
      <c r="A9" s="262"/>
      <c r="B9" s="344" t="s">
        <v>74</v>
      </c>
      <c r="C9" s="309">
        <v>5</v>
      </c>
      <c r="D9" s="310">
        <v>3.5</v>
      </c>
      <c r="E9" s="310">
        <v>5</v>
      </c>
      <c r="F9" s="311">
        <v>5</v>
      </c>
      <c r="G9" s="340">
        <f t="shared" si="0"/>
        <v>2.7749999999999999</v>
      </c>
      <c r="H9" s="262"/>
      <c r="I9" s="312" t="s">
        <v>201</v>
      </c>
      <c r="J9" s="313" t="s">
        <v>206</v>
      </c>
      <c r="K9" s="314"/>
      <c r="L9" s="262"/>
      <c r="M9" s="262"/>
      <c r="N9" s="262"/>
      <c r="O9" s="262"/>
      <c r="P9" s="262"/>
      <c r="Q9" s="262"/>
      <c r="R9" s="262"/>
      <c r="S9" s="262"/>
      <c r="T9" s="262"/>
    </row>
    <row r="10" spans="1:39" ht="30" customHeight="1" x14ac:dyDescent="0.35">
      <c r="A10" s="262"/>
      <c r="B10" s="345" t="s">
        <v>22</v>
      </c>
      <c r="C10" s="294">
        <v>61.5</v>
      </c>
      <c r="D10" s="295">
        <v>75</v>
      </c>
      <c r="E10" s="295">
        <v>75</v>
      </c>
      <c r="F10" s="296">
        <v>75</v>
      </c>
      <c r="G10" s="341">
        <f t="shared" si="0"/>
        <v>42.975000000000001</v>
      </c>
      <c r="H10" s="262"/>
      <c r="I10" s="312" t="s">
        <v>202</v>
      </c>
      <c r="J10" s="313" t="s">
        <v>207</v>
      </c>
      <c r="K10" s="314" t="s">
        <v>211</v>
      </c>
      <c r="L10" s="262"/>
      <c r="M10" s="262"/>
      <c r="N10" s="262"/>
      <c r="O10" s="262"/>
      <c r="P10" s="262"/>
      <c r="Q10" s="262"/>
      <c r="R10" s="262"/>
      <c r="S10" s="262"/>
      <c r="T10" s="262"/>
    </row>
    <row r="11" spans="1:39" ht="38.25" thickBot="1" x14ac:dyDescent="0.4">
      <c r="A11" s="262"/>
      <c r="B11" s="343" t="s">
        <v>23</v>
      </c>
      <c r="C11" s="297">
        <v>30</v>
      </c>
      <c r="D11" s="298">
        <v>23</v>
      </c>
      <c r="E11" s="298">
        <v>37</v>
      </c>
      <c r="F11" s="299">
        <v>23</v>
      </c>
      <c r="G11" s="339">
        <f t="shared" si="0"/>
        <v>16.95</v>
      </c>
      <c r="H11" s="262"/>
      <c r="I11" s="315"/>
      <c r="J11" s="316" t="s">
        <v>208</v>
      </c>
      <c r="K11" s="316"/>
      <c r="L11" s="262"/>
      <c r="M11" s="262"/>
      <c r="N11" s="262"/>
      <c r="O11" s="262"/>
      <c r="P11" s="262"/>
      <c r="Q11" s="262"/>
      <c r="R11" s="262"/>
      <c r="S11" s="262"/>
      <c r="T11" s="262"/>
    </row>
    <row r="12" spans="1:39" ht="37.5" x14ac:dyDescent="0.35">
      <c r="A12" s="262"/>
      <c r="B12" s="343" t="s">
        <v>24</v>
      </c>
      <c r="C12" s="297">
        <v>5</v>
      </c>
      <c r="D12" s="298">
        <v>3.8</v>
      </c>
      <c r="E12" s="298">
        <v>5</v>
      </c>
      <c r="F12" s="299">
        <v>4.6500000000000004</v>
      </c>
      <c r="G12" s="339">
        <f t="shared" si="0"/>
        <v>2.7675000000000005</v>
      </c>
      <c r="H12" s="317"/>
      <c r="I12" s="318"/>
      <c r="J12" s="318"/>
      <c r="K12" s="318"/>
      <c r="L12" s="262"/>
      <c r="M12" s="262"/>
      <c r="N12" s="262"/>
      <c r="O12" s="262"/>
      <c r="P12" s="262"/>
      <c r="Q12" s="262"/>
      <c r="R12" s="262"/>
      <c r="S12" s="262"/>
      <c r="T12" s="262"/>
    </row>
    <row r="13" spans="1:39" ht="30" customHeight="1" x14ac:dyDescent="0.35">
      <c r="A13" s="262"/>
      <c r="B13" s="343" t="s">
        <v>26</v>
      </c>
      <c r="C13" s="297">
        <v>5</v>
      </c>
      <c r="D13" s="298">
        <v>4</v>
      </c>
      <c r="E13" s="298">
        <v>3</v>
      </c>
      <c r="F13" s="299">
        <v>4</v>
      </c>
      <c r="G13" s="339">
        <f t="shared" si="0"/>
        <v>2.4</v>
      </c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</row>
    <row r="14" spans="1:39" ht="40.15" customHeight="1" x14ac:dyDescent="0.35">
      <c r="A14" s="262"/>
      <c r="B14" s="343" t="s">
        <v>67</v>
      </c>
      <c r="C14" s="297">
        <v>4.5</v>
      </c>
      <c r="D14" s="298">
        <v>3</v>
      </c>
      <c r="E14" s="298">
        <v>4</v>
      </c>
      <c r="F14" s="299">
        <v>3</v>
      </c>
      <c r="G14" s="339">
        <f t="shared" si="0"/>
        <v>2.1749999999999998</v>
      </c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</row>
    <row r="15" spans="1:39" ht="30" customHeight="1" x14ac:dyDescent="0.35">
      <c r="A15" s="262"/>
      <c r="B15" s="343" t="s">
        <v>25</v>
      </c>
      <c r="C15" s="297">
        <v>5</v>
      </c>
      <c r="D15" s="298">
        <v>2.6</v>
      </c>
      <c r="E15" s="298">
        <v>4</v>
      </c>
      <c r="F15" s="299">
        <v>2</v>
      </c>
      <c r="G15" s="339">
        <f t="shared" si="0"/>
        <v>2.04</v>
      </c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</row>
    <row r="16" spans="1:39" ht="30" customHeight="1" x14ac:dyDescent="0.35">
      <c r="A16" s="262"/>
      <c r="B16" s="343" t="s">
        <v>80</v>
      </c>
      <c r="C16" s="297">
        <v>3.9</v>
      </c>
      <c r="D16" s="298">
        <v>3.4</v>
      </c>
      <c r="E16" s="298">
        <v>3.4</v>
      </c>
      <c r="F16" s="299">
        <v>2.9</v>
      </c>
      <c r="G16" s="339">
        <f t="shared" si="0"/>
        <v>2.04</v>
      </c>
      <c r="H16" s="291"/>
      <c r="I16" s="291"/>
      <c r="J16" s="291"/>
      <c r="K16" s="262"/>
      <c r="L16" s="262"/>
      <c r="M16" s="262"/>
      <c r="N16" s="262"/>
      <c r="O16" s="262"/>
      <c r="P16" s="262"/>
      <c r="Q16" s="262"/>
      <c r="R16" s="262"/>
      <c r="S16" s="262"/>
      <c r="T16" s="262"/>
    </row>
    <row r="17" spans="1:20" ht="30" customHeight="1" x14ac:dyDescent="0.35">
      <c r="A17" s="262"/>
      <c r="B17" s="343" t="s">
        <v>27</v>
      </c>
      <c r="C17" s="297">
        <v>2</v>
      </c>
      <c r="D17" s="298">
        <v>2</v>
      </c>
      <c r="E17" s="298">
        <v>2</v>
      </c>
      <c r="F17" s="299">
        <v>3</v>
      </c>
      <c r="G17" s="339">
        <f t="shared" si="0"/>
        <v>1.3499999999999999</v>
      </c>
      <c r="H17" s="291"/>
      <c r="I17" s="291"/>
      <c r="J17" s="291"/>
      <c r="K17" s="262"/>
      <c r="L17" s="262"/>
      <c r="M17" s="262"/>
      <c r="N17" s="262"/>
      <c r="O17" s="262"/>
      <c r="P17" s="262"/>
      <c r="Q17" s="262"/>
      <c r="R17" s="262"/>
      <c r="S17" s="262"/>
      <c r="T17" s="262"/>
    </row>
    <row r="18" spans="1:20" ht="30" customHeight="1" x14ac:dyDescent="0.35">
      <c r="A18" s="262"/>
      <c r="B18" s="343" t="s">
        <v>28</v>
      </c>
      <c r="C18" s="297">
        <v>5</v>
      </c>
      <c r="D18" s="298">
        <v>3</v>
      </c>
      <c r="E18" s="298">
        <v>4</v>
      </c>
      <c r="F18" s="299">
        <v>3</v>
      </c>
      <c r="G18" s="339">
        <f t="shared" si="0"/>
        <v>2.25</v>
      </c>
      <c r="H18" s="291"/>
      <c r="I18" s="319"/>
      <c r="J18" s="291"/>
      <c r="K18" s="262"/>
      <c r="L18" s="262"/>
      <c r="M18" s="262"/>
      <c r="N18" s="262"/>
      <c r="O18" s="262"/>
      <c r="P18" s="262"/>
      <c r="Q18" s="262"/>
      <c r="R18" s="262"/>
      <c r="S18" s="262"/>
      <c r="T18" s="262"/>
    </row>
    <row r="19" spans="1:20" ht="40.15" customHeight="1" thickBot="1" x14ac:dyDescent="0.4">
      <c r="A19" s="262"/>
      <c r="B19" s="344" t="s">
        <v>212</v>
      </c>
      <c r="C19" s="309">
        <v>2.7</v>
      </c>
      <c r="D19" s="310">
        <v>3.7</v>
      </c>
      <c r="E19" s="310">
        <v>3.7</v>
      </c>
      <c r="F19" s="311">
        <v>1.7</v>
      </c>
      <c r="G19" s="340">
        <f t="shared" si="0"/>
        <v>1.77</v>
      </c>
      <c r="H19" s="291"/>
      <c r="I19" s="320"/>
      <c r="J19" s="291"/>
      <c r="K19" s="262"/>
      <c r="L19" s="262"/>
      <c r="M19" s="262"/>
      <c r="N19" s="262"/>
      <c r="O19" s="262"/>
      <c r="P19" s="262"/>
      <c r="Q19" s="262"/>
      <c r="R19" s="262"/>
      <c r="S19" s="262"/>
      <c r="T19" s="262"/>
    </row>
    <row r="20" spans="1:20" ht="49.9" customHeight="1" x14ac:dyDescent="0.35">
      <c r="A20" s="262"/>
      <c r="B20" s="345" t="s">
        <v>32</v>
      </c>
      <c r="C20" s="294">
        <v>1</v>
      </c>
      <c r="D20" s="295">
        <v>1</v>
      </c>
      <c r="E20" s="295">
        <v>1</v>
      </c>
      <c r="F20" s="296">
        <v>4</v>
      </c>
      <c r="G20" s="338">
        <f t="shared" si="0"/>
        <v>1.05</v>
      </c>
      <c r="H20" s="291"/>
      <c r="I20" s="320"/>
      <c r="J20" s="291"/>
      <c r="K20" s="262"/>
      <c r="L20" s="262"/>
      <c r="M20" s="262"/>
      <c r="N20" s="262"/>
      <c r="O20" s="262"/>
      <c r="P20" s="262"/>
      <c r="Q20" s="262"/>
      <c r="R20" s="262"/>
      <c r="S20" s="262"/>
      <c r="T20" s="262"/>
    </row>
    <row r="21" spans="1:20" ht="49.9" customHeight="1" x14ac:dyDescent="0.35">
      <c r="A21" s="262"/>
      <c r="B21" s="343" t="s">
        <v>55</v>
      </c>
      <c r="C21" s="297">
        <v>1</v>
      </c>
      <c r="D21" s="298">
        <v>1</v>
      </c>
      <c r="E21" s="298">
        <v>1</v>
      </c>
      <c r="F21" s="299">
        <v>3</v>
      </c>
      <c r="G21" s="339">
        <f t="shared" si="0"/>
        <v>0.89999999999999991</v>
      </c>
      <c r="H21" s="291"/>
      <c r="I21" s="330"/>
      <c r="J21" s="291"/>
      <c r="K21" s="262"/>
      <c r="L21" s="262"/>
      <c r="M21" s="262"/>
      <c r="N21" s="262"/>
      <c r="O21" s="262"/>
      <c r="P21" s="262"/>
      <c r="Q21" s="262"/>
      <c r="R21" s="262"/>
      <c r="S21" s="262"/>
      <c r="T21" s="262"/>
    </row>
    <row r="22" spans="1:20" ht="49.9" customHeight="1" thickBot="1" x14ac:dyDescent="0.4">
      <c r="A22" s="262"/>
      <c r="B22" s="344" t="s">
        <v>59</v>
      </c>
      <c r="C22" s="309">
        <v>0</v>
      </c>
      <c r="D22" s="310">
        <v>0</v>
      </c>
      <c r="E22" s="310">
        <v>0</v>
      </c>
      <c r="F22" s="311">
        <v>0</v>
      </c>
      <c r="G22" s="340">
        <f t="shared" si="0"/>
        <v>0</v>
      </c>
      <c r="H22" s="291"/>
      <c r="I22" s="320"/>
      <c r="J22" s="291"/>
      <c r="K22" s="262"/>
      <c r="L22" s="262"/>
      <c r="M22" s="262"/>
      <c r="N22" s="262"/>
      <c r="O22" s="262"/>
      <c r="P22" s="262"/>
      <c r="Q22" s="262"/>
      <c r="R22" s="262"/>
      <c r="S22" s="262"/>
      <c r="T22" s="262"/>
    </row>
    <row r="23" spans="1:20" ht="60" customHeight="1" x14ac:dyDescent="0.35">
      <c r="A23" s="262"/>
      <c r="B23" s="345" t="s">
        <v>190</v>
      </c>
      <c r="C23" s="294">
        <v>3</v>
      </c>
      <c r="D23" s="295">
        <v>3.5</v>
      </c>
      <c r="E23" s="295">
        <v>3.5</v>
      </c>
      <c r="F23" s="296">
        <v>3.5</v>
      </c>
      <c r="G23" s="338">
        <f t="shared" si="0"/>
        <v>2.0249999999999999</v>
      </c>
      <c r="H23" s="291"/>
      <c r="I23" s="320"/>
      <c r="J23" s="291"/>
      <c r="K23" s="262"/>
      <c r="L23" s="262"/>
      <c r="M23" s="262"/>
      <c r="N23" s="262"/>
      <c r="O23" s="262"/>
      <c r="P23" s="262"/>
      <c r="Q23" s="262"/>
      <c r="R23" s="262"/>
      <c r="S23" s="262"/>
      <c r="T23" s="262"/>
    </row>
    <row r="24" spans="1:20" ht="60" customHeight="1" x14ac:dyDescent="0.35">
      <c r="A24" s="262"/>
      <c r="B24" s="343" t="s">
        <v>191</v>
      </c>
      <c r="C24" s="297">
        <v>3.5</v>
      </c>
      <c r="D24" s="298">
        <v>4.4000000000000004</v>
      </c>
      <c r="E24" s="298">
        <v>4.5</v>
      </c>
      <c r="F24" s="299">
        <v>4.5</v>
      </c>
      <c r="G24" s="339">
        <f t="shared" si="0"/>
        <v>2.5349999999999997</v>
      </c>
      <c r="H24" s="291"/>
      <c r="I24" s="320"/>
      <c r="J24" s="291"/>
      <c r="K24" s="262"/>
      <c r="L24" s="262"/>
      <c r="M24" s="262"/>
      <c r="N24" s="262"/>
      <c r="O24" s="262"/>
      <c r="P24" s="262"/>
      <c r="Q24" s="262"/>
      <c r="R24" s="262"/>
      <c r="S24" s="262"/>
      <c r="T24" s="262"/>
    </row>
    <row r="25" spans="1:20" ht="60" customHeight="1" x14ac:dyDescent="0.35">
      <c r="A25" s="262"/>
      <c r="B25" s="343" t="s">
        <v>192</v>
      </c>
      <c r="C25" s="297">
        <v>4.5</v>
      </c>
      <c r="D25" s="298">
        <v>5</v>
      </c>
      <c r="E25" s="298">
        <v>5</v>
      </c>
      <c r="F25" s="299">
        <v>5</v>
      </c>
      <c r="G25" s="339">
        <f t="shared" si="0"/>
        <v>2.9249999999999998</v>
      </c>
      <c r="H25" s="291"/>
      <c r="I25" s="291"/>
      <c r="J25" s="291"/>
      <c r="K25" s="262"/>
      <c r="L25" s="262"/>
      <c r="M25" s="262"/>
      <c r="N25" s="262"/>
      <c r="O25" s="262"/>
      <c r="P25" s="262"/>
      <c r="Q25" s="262"/>
      <c r="R25" s="262"/>
      <c r="S25" s="262"/>
      <c r="T25" s="262"/>
    </row>
    <row r="26" spans="1:20" ht="30" customHeight="1" thickBot="1" x14ac:dyDescent="0.4">
      <c r="A26" s="262"/>
      <c r="B26" s="344" t="s">
        <v>68</v>
      </c>
      <c r="C26" s="309">
        <v>3.7</v>
      </c>
      <c r="D26" s="310">
        <v>3.7</v>
      </c>
      <c r="E26" s="310">
        <v>4.7</v>
      </c>
      <c r="F26" s="311">
        <v>2.7</v>
      </c>
      <c r="G26" s="340">
        <f t="shared" si="0"/>
        <v>2.2200000000000002</v>
      </c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/>
      <c r="T26" s="262"/>
    </row>
    <row r="27" spans="1:20" ht="49.9" customHeight="1" x14ac:dyDescent="0.35">
      <c r="A27" s="262"/>
      <c r="B27" s="345" t="s">
        <v>193</v>
      </c>
      <c r="C27" s="294">
        <v>5</v>
      </c>
      <c r="D27" s="295">
        <v>3.2</v>
      </c>
      <c r="E27" s="295">
        <v>3.2</v>
      </c>
      <c r="F27" s="296">
        <v>5</v>
      </c>
      <c r="G27" s="341">
        <f t="shared" si="0"/>
        <v>2.4599999999999995</v>
      </c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2"/>
      <c r="S27" s="262"/>
      <c r="T27" s="262"/>
    </row>
    <row r="28" spans="1:20" ht="49.9" customHeight="1" x14ac:dyDescent="0.35">
      <c r="A28" s="262"/>
      <c r="B28" s="343" t="s">
        <v>194</v>
      </c>
      <c r="C28" s="297">
        <v>1</v>
      </c>
      <c r="D28" s="298">
        <v>2.5</v>
      </c>
      <c r="E28" s="298">
        <v>3.5</v>
      </c>
      <c r="F28" s="299">
        <v>4.7</v>
      </c>
      <c r="G28" s="339">
        <f t="shared" si="0"/>
        <v>1.7549999999999999</v>
      </c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  <c r="S28" s="262"/>
      <c r="T28" s="262"/>
    </row>
    <row r="29" spans="1:20" ht="49.9" customHeight="1" x14ac:dyDescent="0.35">
      <c r="A29" s="262"/>
      <c r="B29" s="343" t="s">
        <v>41</v>
      </c>
      <c r="C29" s="297">
        <v>1</v>
      </c>
      <c r="D29" s="298">
        <v>1</v>
      </c>
      <c r="E29" s="298">
        <v>2</v>
      </c>
      <c r="F29" s="299">
        <v>4</v>
      </c>
      <c r="G29" s="339">
        <f t="shared" si="0"/>
        <v>1.2</v>
      </c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62"/>
      <c r="T29" s="262"/>
    </row>
    <row r="30" spans="1:20" ht="49.9" customHeight="1" x14ac:dyDescent="0.35">
      <c r="A30" s="262"/>
      <c r="B30" s="343" t="s">
        <v>195</v>
      </c>
      <c r="C30" s="297">
        <v>3.9</v>
      </c>
      <c r="D30" s="298">
        <v>2.9</v>
      </c>
      <c r="E30" s="298">
        <v>3.9</v>
      </c>
      <c r="F30" s="299">
        <v>3.9</v>
      </c>
      <c r="G30" s="339">
        <f t="shared" si="0"/>
        <v>2.19</v>
      </c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262"/>
    </row>
    <row r="31" spans="1:20" ht="49.9" customHeight="1" x14ac:dyDescent="0.35">
      <c r="A31" s="262"/>
      <c r="B31" s="343" t="s">
        <v>196</v>
      </c>
      <c r="C31" s="297">
        <v>3.2</v>
      </c>
      <c r="D31" s="298">
        <v>1.2</v>
      </c>
      <c r="E31" s="298">
        <v>2.2000000000000002</v>
      </c>
      <c r="F31" s="299">
        <v>3.2</v>
      </c>
      <c r="G31" s="339">
        <f t="shared" si="0"/>
        <v>1.47</v>
      </c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  <c r="T31" s="262"/>
    </row>
    <row r="32" spans="1:20" ht="49.9" customHeight="1" x14ac:dyDescent="0.35">
      <c r="A32" s="262"/>
      <c r="B32" s="343" t="s">
        <v>42</v>
      </c>
      <c r="C32" s="297">
        <v>4.8</v>
      </c>
      <c r="D32" s="298">
        <v>3.8</v>
      </c>
      <c r="E32" s="298">
        <v>4.8</v>
      </c>
      <c r="F32" s="299">
        <v>4.8</v>
      </c>
      <c r="G32" s="339">
        <f t="shared" si="0"/>
        <v>2.73</v>
      </c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2"/>
      <c r="T32" s="262"/>
    </row>
    <row r="33" spans="1:20" ht="60" customHeight="1" thickBot="1" x14ac:dyDescent="0.4">
      <c r="A33" s="262"/>
      <c r="B33" s="344" t="s">
        <v>197</v>
      </c>
      <c r="C33" s="309">
        <v>0.8</v>
      </c>
      <c r="D33" s="310">
        <v>0.8</v>
      </c>
      <c r="E33" s="310">
        <v>0.8</v>
      </c>
      <c r="F33" s="311">
        <v>4.5</v>
      </c>
      <c r="G33" s="340">
        <f t="shared" si="0"/>
        <v>1.0349999999999999</v>
      </c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262"/>
    </row>
    <row r="34" spans="1:20" ht="60" customHeight="1" x14ac:dyDescent="0.35">
      <c r="A34" s="262"/>
      <c r="B34" s="346" t="s">
        <v>69</v>
      </c>
      <c r="C34" s="294">
        <v>3</v>
      </c>
      <c r="D34" s="295">
        <v>2.5</v>
      </c>
      <c r="E34" s="295">
        <v>2.5</v>
      </c>
      <c r="F34" s="296">
        <v>5</v>
      </c>
      <c r="G34" s="341">
        <f t="shared" si="0"/>
        <v>1.95</v>
      </c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</row>
    <row r="35" spans="1:20" ht="30" customHeight="1" x14ac:dyDescent="0.35">
      <c r="A35" s="262"/>
      <c r="B35" s="343" t="s">
        <v>77</v>
      </c>
      <c r="C35" s="297">
        <v>15</v>
      </c>
      <c r="D35" s="298">
        <v>15</v>
      </c>
      <c r="E35" s="298">
        <v>20</v>
      </c>
      <c r="F35" s="299">
        <v>16.5</v>
      </c>
      <c r="G35" s="339">
        <f t="shared" si="0"/>
        <v>9.9749999999999996</v>
      </c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</row>
    <row r="36" spans="1:20" ht="30" customHeight="1" x14ac:dyDescent="0.35">
      <c r="A36" s="262"/>
      <c r="B36" s="343" t="s">
        <v>56</v>
      </c>
      <c r="C36" s="297">
        <v>9</v>
      </c>
      <c r="D36" s="298">
        <v>7.5</v>
      </c>
      <c r="E36" s="298">
        <v>10</v>
      </c>
      <c r="F36" s="299">
        <v>7</v>
      </c>
      <c r="G36" s="339">
        <f t="shared" si="0"/>
        <v>5.0249999999999995</v>
      </c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262"/>
    </row>
    <row r="37" spans="1:20" ht="40.15" customHeight="1" x14ac:dyDescent="0.35">
      <c r="A37" s="262"/>
      <c r="B37" s="343" t="s">
        <v>60</v>
      </c>
      <c r="C37" s="297">
        <v>3.8</v>
      </c>
      <c r="D37" s="298">
        <v>3</v>
      </c>
      <c r="E37" s="298">
        <v>3.8</v>
      </c>
      <c r="F37" s="299">
        <v>3</v>
      </c>
      <c r="G37" s="339">
        <f t="shared" si="0"/>
        <v>2.04</v>
      </c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</row>
    <row r="38" spans="1:20" ht="30" customHeight="1" x14ac:dyDescent="0.35">
      <c r="A38" s="262"/>
      <c r="B38" s="343" t="s">
        <v>58</v>
      </c>
      <c r="C38" s="297">
        <v>10</v>
      </c>
      <c r="D38" s="298">
        <v>7.5</v>
      </c>
      <c r="E38" s="298">
        <v>9</v>
      </c>
      <c r="F38" s="299">
        <v>7</v>
      </c>
      <c r="G38" s="339">
        <f t="shared" si="0"/>
        <v>5.0249999999999995</v>
      </c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</row>
    <row r="39" spans="1:20" ht="40.15" customHeight="1" x14ac:dyDescent="0.35">
      <c r="A39" s="262"/>
      <c r="B39" s="343" t="s">
        <v>76</v>
      </c>
      <c r="C39" s="297">
        <v>20</v>
      </c>
      <c r="D39" s="298">
        <v>15.4</v>
      </c>
      <c r="E39" s="298">
        <v>17</v>
      </c>
      <c r="F39" s="299">
        <v>14.5</v>
      </c>
      <c r="G39" s="339">
        <f t="shared" si="0"/>
        <v>10.035</v>
      </c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</row>
    <row r="40" spans="1:20" ht="40.15" customHeight="1" x14ac:dyDescent="0.35">
      <c r="A40" s="262"/>
      <c r="B40" s="343" t="s">
        <v>64</v>
      </c>
      <c r="C40" s="297">
        <v>10</v>
      </c>
      <c r="D40" s="298">
        <v>7.5</v>
      </c>
      <c r="E40" s="298">
        <v>9</v>
      </c>
      <c r="F40" s="299">
        <v>7</v>
      </c>
      <c r="G40" s="339">
        <f t="shared" si="0"/>
        <v>5.0249999999999995</v>
      </c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</row>
    <row r="41" spans="1:20" ht="60" customHeight="1" x14ac:dyDescent="0.35">
      <c r="A41" s="262"/>
      <c r="B41" s="343" t="s">
        <v>57</v>
      </c>
      <c r="C41" s="297">
        <v>10</v>
      </c>
      <c r="D41" s="298">
        <v>7.5</v>
      </c>
      <c r="E41" s="298">
        <v>9</v>
      </c>
      <c r="F41" s="299">
        <v>7</v>
      </c>
      <c r="G41" s="339">
        <f t="shared" si="0"/>
        <v>5.0249999999999995</v>
      </c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</row>
    <row r="42" spans="1:20" ht="60" customHeight="1" x14ac:dyDescent="0.35">
      <c r="A42" s="262"/>
      <c r="B42" s="343" t="s">
        <v>46</v>
      </c>
      <c r="C42" s="297">
        <v>5</v>
      </c>
      <c r="D42" s="298">
        <v>1.75</v>
      </c>
      <c r="E42" s="298">
        <v>4.5</v>
      </c>
      <c r="F42" s="299">
        <v>1.75</v>
      </c>
      <c r="G42" s="339">
        <f t="shared" si="0"/>
        <v>1.95</v>
      </c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262"/>
    </row>
    <row r="43" spans="1:20" ht="30" customHeight="1" x14ac:dyDescent="0.35">
      <c r="A43" s="262"/>
      <c r="B43" s="343" t="s">
        <v>47</v>
      </c>
      <c r="C43" s="297">
        <v>5</v>
      </c>
      <c r="D43" s="298">
        <v>2.2000000000000002</v>
      </c>
      <c r="E43" s="298">
        <v>3.5</v>
      </c>
      <c r="F43" s="299">
        <v>2.5</v>
      </c>
      <c r="G43" s="339">
        <f t="shared" si="0"/>
        <v>1.9799999999999998</v>
      </c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262"/>
    </row>
    <row r="44" spans="1:20" ht="30" customHeight="1" x14ac:dyDescent="0.35">
      <c r="A44" s="262"/>
      <c r="B44" s="343" t="s">
        <v>51</v>
      </c>
      <c r="C44" s="297">
        <v>63.5</v>
      </c>
      <c r="D44" s="298">
        <v>1</v>
      </c>
      <c r="E44" s="298">
        <v>1</v>
      </c>
      <c r="F44" s="299">
        <v>1</v>
      </c>
      <c r="G44" s="339">
        <f t="shared" si="0"/>
        <v>9.9749999999999996</v>
      </c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2"/>
      <c r="T44" s="262"/>
    </row>
    <row r="45" spans="1:20" ht="40.15" customHeight="1" x14ac:dyDescent="0.35">
      <c r="A45" s="262"/>
      <c r="B45" s="343" t="s">
        <v>78</v>
      </c>
      <c r="C45" s="321">
        <v>55</v>
      </c>
      <c r="D45" s="298">
        <v>5</v>
      </c>
      <c r="E45" s="298">
        <v>5.5</v>
      </c>
      <c r="F45" s="322">
        <v>1</v>
      </c>
      <c r="G45" s="339">
        <f t="shared" si="0"/>
        <v>9.9749999999999996</v>
      </c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</row>
    <row r="46" spans="1:20" ht="30" customHeight="1" thickBot="1" x14ac:dyDescent="0.4">
      <c r="A46" s="262"/>
      <c r="B46" s="344" t="s">
        <v>154</v>
      </c>
      <c r="C46" s="309">
        <v>5</v>
      </c>
      <c r="D46" s="310">
        <v>5</v>
      </c>
      <c r="E46" s="310">
        <v>18</v>
      </c>
      <c r="F46" s="311">
        <v>5</v>
      </c>
      <c r="G46" s="340">
        <f t="shared" si="0"/>
        <v>4.95</v>
      </c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</row>
    <row r="47" spans="1:20" ht="21.75" x14ac:dyDescent="0.35">
      <c r="A47" s="262"/>
      <c r="B47" s="262"/>
      <c r="C47" s="323"/>
      <c r="D47" s="324"/>
      <c r="E47" s="323"/>
      <c r="F47" s="324"/>
      <c r="G47" s="325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</row>
    <row r="48" spans="1:20" ht="21.75" x14ac:dyDescent="0.35">
      <c r="A48" s="262"/>
      <c r="B48" s="262"/>
      <c r="C48" s="225"/>
      <c r="D48" s="225"/>
      <c r="E48" s="225"/>
      <c r="F48" s="225"/>
      <c r="G48" s="326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</row>
    <row r="49" spans="1:20" x14ac:dyDescent="0.35">
      <c r="A49" s="262"/>
      <c r="B49" s="262"/>
      <c r="C49" s="327"/>
      <c r="D49" s="327"/>
      <c r="E49" s="327"/>
      <c r="F49" s="327"/>
      <c r="G49" s="328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</row>
    <row r="50" spans="1:20" x14ac:dyDescent="0.35">
      <c r="A50" s="262"/>
      <c r="B50" s="262"/>
      <c r="C50" s="327"/>
      <c r="D50" s="327"/>
      <c r="E50" s="327"/>
      <c r="F50" s="327"/>
      <c r="G50" s="328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</row>
    <row r="51" spans="1:20" x14ac:dyDescent="0.35">
      <c r="A51" s="262"/>
      <c r="B51" s="262"/>
      <c r="C51" s="262"/>
      <c r="D51" s="262"/>
      <c r="E51" s="262"/>
      <c r="F51" s="262"/>
      <c r="G51" s="289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262"/>
    </row>
    <row r="52" spans="1:20" x14ac:dyDescent="0.35">
      <c r="A52" s="262"/>
      <c r="B52" s="262"/>
      <c r="C52" s="262"/>
      <c r="D52" s="262"/>
      <c r="E52" s="262"/>
      <c r="F52" s="262"/>
      <c r="G52" s="289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</row>
    <row r="53" spans="1:20" x14ac:dyDescent="0.35">
      <c r="A53" s="262"/>
      <c r="B53" s="262"/>
      <c r="C53" s="262"/>
      <c r="D53" s="262"/>
      <c r="E53" s="262"/>
      <c r="F53" s="262"/>
      <c r="G53" s="289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262"/>
    </row>
    <row r="54" spans="1:20" x14ac:dyDescent="0.35">
      <c r="A54" s="262"/>
      <c r="B54" s="262"/>
      <c r="C54" s="262"/>
      <c r="D54" s="262"/>
      <c r="E54" s="262"/>
      <c r="F54" s="262"/>
      <c r="G54" s="289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</row>
    <row r="55" spans="1:20" x14ac:dyDescent="0.35">
      <c r="A55" s="262"/>
      <c r="B55" s="262"/>
      <c r="C55" s="262"/>
      <c r="D55" s="262"/>
      <c r="E55" s="262"/>
      <c r="F55" s="262"/>
      <c r="G55" s="289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2"/>
      <c r="T55" s="262"/>
    </row>
    <row r="56" spans="1:20" x14ac:dyDescent="0.35">
      <c r="A56" s="262"/>
      <c r="B56" s="262"/>
      <c r="C56" s="262"/>
      <c r="D56" s="262"/>
      <c r="E56" s="262"/>
      <c r="F56" s="262"/>
      <c r="G56" s="289"/>
      <c r="H56" s="262"/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262"/>
      <c r="T56" s="262"/>
    </row>
    <row r="57" spans="1:20" x14ac:dyDescent="0.35">
      <c r="A57" s="262"/>
      <c r="B57" s="262"/>
      <c r="C57" s="262"/>
      <c r="D57" s="262"/>
      <c r="E57" s="262"/>
      <c r="F57" s="262"/>
      <c r="G57" s="289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262"/>
    </row>
    <row r="58" spans="1:20" x14ac:dyDescent="0.35">
      <c r="A58" s="262"/>
      <c r="B58" s="262"/>
      <c r="C58" s="262"/>
      <c r="D58" s="262"/>
      <c r="E58" s="262"/>
      <c r="F58" s="262"/>
      <c r="G58" s="289"/>
      <c r="H58" s="262"/>
      <c r="I58" s="262"/>
      <c r="J58" s="262"/>
      <c r="K58" s="262"/>
      <c r="L58" s="262"/>
      <c r="M58" s="262"/>
      <c r="N58" s="262"/>
      <c r="O58" s="262"/>
      <c r="P58" s="262"/>
      <c r="Q58" s="262"/>
      <c r="R58" s="262"/>
      <c r="S58" s="262"/>
      <c r="T58" s="262"/>
    </row>
    <row r="59" spans="1:20" x14ac:dyDescent="0.35">
      <c r="A59" s="262"/>
      <c r="B59" s="262"/>
      <c r="C59" s="262"/>
      <c r="D59" s="262"/>
      <c r="E59" s="262"/>
      <c r="F59" s="262"/>
      <c r="G59" s="289"/>
      <c r="H59" s="262"/>
      <c r="I59" s="262"/>
      <c r="J59" s="262"/>
      <c r="K59" s="262"/>
      <c r="L59" s="262"/>
      <c r="M59" s="262"/>
      <c r="N59" s="262"/>
      <c r="O59" s="262"/>
      <c r="P59" s="262"/>
      <c r="Q59" s="262"/>
      <c r="R59" s="262"/>
      <c r="S59" s="262"/>
      <c r="T59" s="262"/>
    </row>
    <row r="60" spans="1:20" x14ac:dyDescent="0.35">
      <c r="A60" s="262"/>
      <c r="B60" s="262"/>
      <c r="C60" s="262"/>
      <c r="D60" s="262"/>
      <c r="E60" s="262"/>
      <c r="F60" s="262"/>
      <c r="G60" s="289"/>
      <c r="H60" s="262"/>
      <c r="I60" s="262"/>
      <c r="J60" s="262"/>
      <c r="K60" s="262"/>
      <c r="L60" s="262"/>
      <c r="M60" s="262"/>
      <c r="N60" s="262"/>
      <c r="O60" s="262"/>
      <c r="P60" s="262"/>
      <c r="Q60" s="262"/>
      <c r="R60" s="262"/>
      <c r="S60" s="262"/>
      <c r="T60" s="262"/>
    </row>
    <row r="61" spans="1:20" x14ac:dyDescent="0.35">
      <c r="A61" s="262"/>
      <c r="B61" s="262"/>
      <c r="C61" s="262"/>
      <c r="D61" s="262"/>
      <c r="E61" s="262"/>
      <c r="F61" s="262"/>
      <c r="G61" s="289"/>
      <c r="H61" s="262"/>
      <c r="I61" s="262"/>
      <c r="J61" s="262"/>
      <c r="K61" s="262"/>
      <c r="L61" s="262"/>
      <c r="M61" s="262"/>
      <c r="N61" s="262"/>
      <c r="O61" s="262"/>
      <c r="P61" s="262"/>
      <c r="Q61" s="262"/>
      <c r="R61" s="262"/>
      <c r="S61" s="262"/>
      <c r="T61" s="262"/>
    </row>
    <row r="62" spans="1:20" x14ac:dyDescent="0.35">
      <c r="A62" s="262"/>
      <c r="B62" s="262"/>
      <c r="C62" s="262"/>
      <c r="D62" s="262"/>
      <c r="E62" s="262"/>
      <c r="F62" s="262"/>
      <c r="G62" s="289"/>
      <c r="H62" s="262"/>
      <c r="I62" s="262"/>
      <c r="J62" s="262"/>
      <c r="K62" s="262"/>
      <c r="L62" s="262"/>
      <c r="M62" s="262"/>
      <c r="N62" s="262"/>
      <c r="O62" s="262"/>
      <c r="P62" s="262"/>
      <c r="Q62" s="262"/>
      <c r="R62" s="262"/>
      <c r="S62" s="262"/>
      <c r="T62" s="262"/>
    </row>
    <row r="63" spans="1:20" x14ac:dyDescent="0.35">
      <c r="A63" s="262"/>
      <c r="B63" s="262"/>
      <c r="C63" s="262"/>
      <c r="D63" s="262"/>
      <c r="E63" s="262"/>
      <c r="F63" s="262"/>
      <c r="G63" s="289"/>
      <c r="H63" s="262"/>
      <c r="I63" s="262"/>
      <c r="J63" s="262"/>
      <c r="K63" s="262"/>
      <c r="L63" s="262"/>
      <c r="M63" s="262"/>
      <c r="N63" s="262"/>
      <c r="O63" s="262"/>
      <c r="P63" s="262"/>
      <c r="Q63" s="262"/>
      <c r="R63" s="262"/>
      <c r="S63" s="262"/>
      <c r="T63" s="262"/>
    </row>
    <row r="64" spans="1:20" x14ac:dyDescent="0.35">
      <c r="A64" s="262"/>
      <c r="B64" s="262"/>
      <c r="C64" s="262"/>
      <c r="D64" s="262"/>
      <c r="E64" s="262"/>
      <c r="F64" s="262"/>
      <c r="G64" s="289"/>
      <c r="H64" s="262"/>
      <c r="I64" s="262"/>
      <c r="J64" s="262"/>
      <c r="K64" s="262"/>
      <c r="L64" s="262"/>
      <c r="M64" s="262"/>
      <c r="N64" s="262"/>
      <c r="O64" s="262"/>
      <c r="P64" s="262"/>
      <c r="Q64" s="262"/>
      <c r="R64" s="262"/>
      <c r="S64" s="262"/>
      <c r="T64" s="262"/>
    </row>
    <row r="65" spans="1:20" x14ac:dyDescent="0.35">
      <c r="A65" s="262"/>
      <c r="B65" s="262"/>
      <c r="C65" s="262"/>
      <c r="D65" s="262"/>
      <c r="E65" s="262"/>
      <c r="F65" s="262"/>
      <c r="G65" s="289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</row>
    <row r="66" spans="1:20" x14ac:dyDescent="0.35">
      <c r="A66" s="262"/>
      <c r="B66" s="262"/>
      <c r="C66" s="262"/>
      <c r="D66" s="262"/>
      <c r="E66" s="262"/>
      <c r="F66" s="262"/>
      <c r="G66" s="289"/>
      <c r="H66" s="262"/>
      <c r="I66" s="262"/>
      <c r="J66" s="262"/>
      <c r="K66" s="262"/>
      <c r="L66" s="262"/>
      <c r="M66" s="262"/>
      <c r="N66" s="262"/>
      <c r="O66" s="262"/>
      <c r="P66" s="262"/>
      <c r="Q66" s="262"/>
      <c r="R66" s="262"/>
      <c r="S66" s="262"/>
      <c r="T66" s="262"/>
    </row>
    <row r="67" spans="1:20" x14ac:dyDescent="0.35">
      <c r="A67" s="262"/>
      <c r="B67" s="262"/>
      <c r="C67" s="262"/>
      <c r="D67" s="262"/>
      <c r="E67" s="262"/>
      <c r="F67" s="262"/>
      <c r="G67" s="289"/>
      <c r="H67" s="262"/>
      <c r="I67" s="262"/>
      <c r="J67" s="262"/>
      <c r="K67" s="262"/>
      <c r="L67" s="262"/>
      <c r="M67" s="262"/>
      <c r="N67" s="262"/>
      <c r="O67" s="262"/>
      <c r="P67" s="262"/>
      <c r="Q67" s="262"/>
      <c r="R67" s="262"/>
      <c r="S67" s="262"/>
      <c r="T67" s="262"/>
    </row>
    <row r="68" spans="1:20" x14ac:dyDescent="0.35">
      <c r="A68" s="262"/>
      <c r="B68" s="262"/>
      <c r="C68" s="262"/>
      <c r="D68" s="262"/>
      <c r="E68" s="262"/>
      <c r="F68" s="262"/>
      <c r="G68" s="289"/>
      <c r="H68" s="262"/>
      <c r="I68" s="262"/>
      <c r="J68" s="262"/>
      <c r="K68" s="262"/>
      <c r="L68" s="262"/>
      <c r="M68" s="262"/>
      <c r="N68" s="262"/>
      <c r="O68" s="262"/>
      <c r="P68" s="262"/>
      <c r="Q68" s="262"/>
      <c r="R68" s="262"/>
      <c r="S68" s="262"/>
      <c r="T68" s="262"/>
    </row>
    <row r="69" spans="1:20" x14ac:dyDescent="0.35">
      <c r="A69" s="262"/>
      <c r="B69" s="262"/>
      <c r="C69" s="262"/>
      <c r="D69" s="262"/>
      <c r="E69" s="262"/>
      <c r="F69" s="262"/>
      <c r="G69" s="289"/>
      <c r="H69" s="262"/>
      <c r="I69" s="262"/>
      <c r="J69" s="262"/>
      <c r="K69" s="262"/>
      <c r="L69" s="262"/>
      <c r="M69" s="262"/>
      <c r="N69" s="262"/>
      <c r="O69" s="262"/>
      <c r="P69" s="262"/>
      <c r="Q69" s="262"/>
      <c r="R69" s="262"/>
      <c r="S69" s="262"/>
      <c r="T69" s="262"/>
    </row>
    <row r="70" spans="1:20" x14ac:dyDescent="0.35">
      <c r="A70" s="262"/>
      <c r="B70" s="262"/>
      <c r="C70" s="262"/>
      <c r="D70" s="262"/>
      <c r="E70" s="262"/>
      <c r="F70" s="262"/>
      <c r="G70" s="289"/>
      <c r="H70" s="262"/>
      <c r="I70" s="262"/>
      <c r="J70" s="262"/>
      <c r="K70" s="262"/>
      <c r="L70" s="262"/>
      <c r="M70" s="262"/>
      <c r="N70" s="262"/>
      <c r="O70" s="262"/>
      <c r="P70" s="262"/>
      <c r="Q70" s="262"/>
      <c r="R70" s="262"/>
      <c r="S70" s="262"/>
      <c r="T70" s="262"/>
    </row>
    <row r="71" spans="1:20" x14ac:dyDescent="0.35">
      <c r="A71" s="262"/>
      <c r="B71" s="262"/>
      <c r="C71" s="262"/>
      <c r="D71" s="262"/>
      <c r="E71" s="262"/>
      <c r="F71" s="262"/>
      <c r="G71" s="289"/>
      <c r="H71" s="262"/>
      <c r="I71" s="262"/>
      <c r="J71" s="262"/>
      <c r="K71" s="262"/>
      <c r="L71" s="262"/>
      <c r="M71" s="262"/>
      <c r="N71" s="262"/>
      <c r="O71" s="262"/>
      <c r="P71" s="262"/>
      <c r="Q71" s="262"/>
      <c r="R71" s="262"/>
      <c r="S71" s="262"/>
      <c r="T71" s="262"/>
    </row>
    <row r="72" spans="1:20" x14ac:dyDescent="0.35">
      <c r="A72" s="262"/>
      <c r="B72" s="262"/>
      <c r="C72" s="262"/>
      <c r="D72" s="262"/>
      <c r="E72" s="262"/>
      <c r="F72" s="262"/>
      <c r="G72" s="289"/>
      <c r="H72" s="262"/>
      <c r="I72" s="262"/>
      <c r="J72" s="262"/>
      <c r="K72" s="262"/>
      <c r="L72" s="262"/>
      <c r="M72" s="262"/>
      <c r="N72" s="262"/>
      <c r="O72" s="262"/>
      <c r="P72" s="262"/>
      <c r="Q72" s="262"/>
      <c r="R72" s="262"/>
      <c r="S72" s="262"/>
      <c r="T72" s="262"/>
    </row>
    <row r="73" spans="1:20" x14ac:dyDescent="0.35">
      <c r="A73" s="262"/>
      <c r="B73" s="262"/>
      <c r="C73" s="262"/>
      <c r="D73" s="262"/>
      <c r="E73" s="262"/>
      <c r="F73" s="262"/>
      <c r="G73" s="289"/>
      <c r="H73" s="262"/>
      <c r="I73" s="262"/>
      <c r="J73" s="262"/>
      <c r="K73" s="262"/>
      <c r="L73" s="262"/>
      <c r="M73" s="262"/>
      <c r="N73" s="262"/>
      <c r="O73" s="262"/>
      <c r="P73" s="262"/>
      <c r="Q73" s="262"/>
      <c r="R73" s="262"/>
      <c r="S73" s="262"/>
      <c r="T73" s="262"/>
    </row>
    <row r="74" spans="1:20" x14ac:dyDescent="0.35">
      <c r="A74" s="262"/>
      <c r="B74" s="262"/>
      <c r="C74" s="262"/>
      <c r="D74" s="262"/>
      <c r="E74" s="262"/>
      <c r="F74" s="262"/>
      <c r="G74" s="289"/>
      <c r="H74" s="262"/>
      <c r="I74" s="262"/>
      <c r="J74" s="262"/>
      <c r="K74" s="262"/>
      <c r="L74" s="262"/>
      <c r="M74" s="262"/>
      <c r="N74" s="262"/>
      <c r="O74" s="262"/>
      <c r="P74" s="262"/>
      <c r="Q74" s="262"/>
      <c r="R74" s="262"/>
      <c r="S74" s="262"/>
      <c r="T74" s="262"/>
    </row>
    <row r="75" spans="1:20" x14ac:dyDescent="0.35">
      <c r="A75" s="262"/>
      <c r="B75" s="262"/>
      <c r="C75" s="262"/>
      <c r="D75" s="262"/>
      <c r="E75" s="262"/>
      <c r="F75" s="262"/>
      <c r="G75" s="289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262"/>
    </row>
    <row r="76" spans="1:20" x14ac:dyDescent="0.35">
      <c r="A76" s="262"/>
      <c r="B76" s="262"/>
      <c r="C76" s="262"/>
      <c r="D76" s="262"/>
      <c r="E76" s="262"/>
      <c r="F76" s="262"/>
      <c r="G76" s="289"/>
      <c r="H76" s="262"/>
      <c r="I76" s="262"/>
      <c r="J76" s="262"/>
      <c r="K76" s="262"/>
      <c r="L76" s="262"/>
      <c r="M76" s="262"/>
      <c r="N76" s="262"/>
      <c r="O76" s="262"/>
      <c r="P76" s="262"/>
      <c r="Q76" s="262"/>
      <c r="R76" s="262"/>
      <c r="S76" s="262"/>
      <c r="T76" s="262"/>
    </row>
    <row r="77" spans="1:20" x14ac:dyDescent="0.35">
      <c r="A77" s="262"/>
      <c r="B77" s="262"/>
      <c r="C77" s="262"/>
      <c r="D77" s="262"/>
      <c r="E77" s="262"/>
      <c r="F77" s="262"/>
      <c r="G77" s="289"/>
      <c r="H77" s="262"/>
      <c r="I77" s="262"/>
      <c r="J77" s="262"/>
      <c r="K77" s="262"/>
      <c r="L77" s="262"/>
      <c r="M77" s="262"/>
      <c r="N77" s="262"/>
      <c r="O77" s="262"/>
      <c r="P77" s="262"/>
      <c r="Q77" s="262"/>
      <c r="R77" s="262"/>
      <c r="S77" s="262"/>
      <c r="T77" s="262"/>
    </row>
    <row r="78" spans="1:20" x14ac:dyDescent="0.35">
      <c r="A78" s="262"/>
      <c r="B78" s="262"/>
      <c r="C78" s="262"/>
      <c r="D78" s="262"/>
      <c r="E78" s="262"/>
      <c r="F78" s="262"/>
      <c r="G78" s="289"/>
      <c r="H78" s="262"/>
      <c r="I78" s="262"/>
      <c r="J78" s="262"/>
      <c r="K78" s="262"/>
      <c r="L78" s="262"/>
      <c r="M78" s="262"/>
      <c r="N78" s="262"/>
      <c r="O78" s="262"/>
      <c r="P78" s="262"/>
      <c r="Q78" s="262"/>
      <c r="R78" s="262"/>
      <c r="S78" s="262"/>
      <c r="T78" s="262"/>
    </row>
    <row r="79" spans="1:20" x14ac:dyDescent="0.35">
      <c r="A79" s="262"/>
      <c r="B79" s="262"/>
      <c r="C79" s="262"/>
      <c r="D79" s="262"/>
      <c r="E79" s="262"/>
      <c r="F79" s="262"/>
      <c r="G79" s="289"/>
      <c r="H79" s="262"/>
      <c r="I79" s="262"/>
      <c r="J79" s="262"/>
      <c r="K79" s="262"/>
      <c r="L79" s="262"/>
      <c r="M79" s="262"/>
      <c r="N79" s="262"/>
      <c r="O79" s="262"/>
      <c r="P79" s="262"/>
      <c r="Q79" s="262"/>
      <c r="R79" s="262"/>
      <c r="S79" s="262"/>
      <c r="T79" s="262"/>
    </row>
    <row r="80" spans="1:20" x14ac:dyDescent="0.35">
      <c r="A80" s="262"/>
      <c r="B80" s="262"/>
      <c r="C80" s="262"/>
      <c r="D80" s="262"/>
      <c r="E80" s="262"/>
      <c r="F80" s="262"/>
      <c r="G80" s="289"/>
      <c r="H80" s="262"/>
      <c r="I80" s="262"/>
      <c r="J80" s="262"/>
      <c r="K80" s="262"/>
      <c r="L80" s="262"/>
      <c r="M80" s="262"/>
      <c r="N80" s="262"/>
      <c r="O80" s="262"/>
      <c r="P80" s="262"/>
      <c r="Q80" s="262"/>
      <c r="R80" s="262"/>
      <c r="S80" s="262"/>
      <c r="T80" s="262"/>
    </row>
    <row r="81" spans="1:20" x14ac:dyDescent="0.35">
      <c r="A81" s="262"/>
      <c r="B81" s="262"/>
      <c r="C81" s="262"/>
      <c r="D81" s="262"/>
      <c r="E81" s="262"/>
      <c r="F81" s="262"/>
      <c r="G81" s="289"/>
      <c r="H81" s="262"/>
      <c r="I81" s="262"/>
      <c r="J81" s="262"/>
      <c r="K81" s="262"/>
      <c r="L81" s="262"/>
      <c r="M81" s="262"/>
      <c r="N81" s="262"/>
      <c r="O81" s="262"/>
      <c r="P81" s="262"/>
      <c r="Q81" s="262"/>
      <c r="R81" s="262"/>
      <c r="S81" s="262"/>
      <c r="T81" s="262"/>
    </row>
    <row r="82" spans="1:20" x14ac:dyDescent="0.35">
      <c r="A82" s="262"/>
      <c r="B82" s="262"/>
      <c r="C82" s="262"/>
      <c r="D82" s="262"/>
      <c r="E82" s="262"/>
      <c r="F82" s="262"/>
      <c r="G82" s="289"/>
      <c r="H82" s="262"/>
      <c r="I82" s="262"/>
      <c r="J82" s="262"/>
      <c r="K82" s="262"/>
      <c r="L82" s="262"/>
      <c r="M82" s="262"/>
      <c r="N82" s="262"/>
      <c r="O82" s="262"/>
      <c r="P82" s="262"/>
      <c r="Q82" s="262"/>
      <c r="R82" s="262"/>
      <c r="S82" s="262"/>
      <c r="T82" s="262"/>
    </row>
    <row r="83" spans="1:20" x14ac:dyDescent="0.35">
      <c r="A83" s="262"/>
      <c r="B83" s="262"/>
      <c r="C83" s="262"/>
      <c r="D83" s="262"/>
      <c r="E83" s="262"/>
      <c r="F83" s="262"/>
      <c r="G83" s="289"/>
      <c r="H83" s="262"/>
      <c r="I83" s="262"/>
      <c r="J83" s="262"/>
      <c r="K83" s="262"/>
      <c r="L83" s="262"/>
      <c r="M83" s="262"/>
      <c r="N83" s="262"/>
      <c r="O83" s="262"/>
      <c r="P83" s="262"/>
      <c r="Q83" s="262"/>
      <c r="R83" s="262"/>
      <c r="S83" s="262"/>
      <c r="T83" s="262"/>
    </row>
    <row r="84" spans="1:20" x14ac:dyDescent="0.35">
      <c r="A84" s="262"/>
      <c r="B84" s="262"/>
      <c r="C84" s="262"/>
      <c r="D84" s="262"/>
      <c r="E84" s="262"/>
      <c r="F84" s="262"/>
      <c r="G84" s="289"/>
      <c r="H84" s="262"/>
      <c r="I84" s="262"/>
      <c r="J84" s="262"/>
      <c r="K84" s="262"/>
      <c r="L84" s="262"/>
      <c r="M84" s="262"/>
      <c r="N84" s="262"/>
      <c r="O84" s="262"/>
      <c r="P84" s="262"/>
      <c r="Q84" s="262"/>
      <c r="R84" s="262"/>
      <c r="S84" s="262"/>
      <c r="T84" s="262"/>
    </row>
    <row r="85" spans="1:20" x14ac:dyDescent="0.35">
      <c r="A85" s="262"/>
      <c r="B85" s="262"/>
      <c r="C85" s="262"/>
      <c r="D85" s="262"/>
      <c r="E85" s="262"/>
      <c r="F85" s="262"/>
      <c r="G85" s="289"/>
    </row>
  </sheetData>
  <sheetProtection algorithmName="SHA-512" hashValue="R+rFh/GqLJ+rvnq+9wCP5MuNE3siaBae8d4kCdKfMSTOFiWJxMOibMwLbva09PHNTF6QbKCJ6tr+v/GU8qMkSg==" saltValue="THd7O87/8/hrbUFBvKmLaQ==" spinCount="100000" sheet="1" objects="1" scenarios="1"/>
  <pageMargins left="0.70866141732283472" right="0.70866141732283472" top="0.74803149606299213" bottom="0.74803149606299213" header="0.31496062992125984" footer="0.31496062992125984"/>
  <pageSetup paperSize="8" scale="45" fitToWidth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057BE6C9B64A84EB79AC0C2874D52D6" ma:contentTypeVersion="9" ma:contentTypeDescription="Luo uusi asiakirja." ma:contentTypeScope="" ma:versionID="e43e9600845432517bf2c4021ef65df5">
  <xsd:schema xmlns:xsd="http://www.w3.org/2001/XMLSchema" xmlns:xs="http://www.w3.org/2001/XMLSchema" xmlns:p="http://schemas.microsoft.com/office/2006/metadata/properties" xmlns:ns2="be85b12d-eecb-4383-913f-daec10db71ab" xmlns:ns3="069e6aaa-5d60-4982-b71a-b7ea1198d18d" targetNamespace="http://schemas.microsoft.com/office/2006/metadata/properties" ma:root="true" ma:fieldsID="6edfc08d646cc1b2b1e10a75fe851017" ns2:_="" ns3:_="">
    <xsd:import namespace="be85b12d-eecb-4383-913f-daec10db71ab"/>
    <xsd:import namespace="069e6aaa-5d60-4982-b71a-b7ea1198d1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85b12d-eecb-4383-913f-daec10db71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e6aaa-5d60-4982-b71a-b7ea1198d1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Sisältölaji"/>
        <xsd:element ref="dc:title" minOccurs="0" maxOccurs="1" ma:index="3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10E355-E0E0-4FAE-9E0F-1F9CE5B5E2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85b12d-eecb-4383-913f-daec10db71ab"/>
    <ds:schemaRef ds:uri="069e6aaa-5d60-4982-b71a-b7ea1198d1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FFC9D6-EA58-42F1-BF51-CF992EF3C58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069e6aaa-5d60-4982-b71a-b7ea1198d18d"/>
    <ds:schemaRef ds:uri="http://purl.org/dc/terms/"/>
    <ds:schemaRef ds:uri="be85b12d-eecb-4383-913f-daec10db71ab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3734E3C-8777-4CA2-B33D-B14CD057FA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Taustatiedot</vt:lpstr>
      <vt:lpstr>Elementit</vt:lpstr>
      <vt:lpstr>Tulokset</vt:lpstr>
      <vt:lpstr>Pikaohjeet</vt:lpstr>
      <vt:lpstr>Elementtien arvot</vt:lpstr>
    </vt:vector>
  </TitlesOfParts>
  <Company>Oulun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Oulun vihekerrointyökalu</dc:title>
  <dc:creator>Gullsten Miia</dc:creator>
  <cp:lastModifiedBy>Tackett Eveliina</cp:lastModifiedBy>
  <cp:lastPrinted>2022-04-01T09:13:27Z</cp:lastPrinted>
  <dcterms:created xsi:type="dcterms:W3CDTF">2021-01-07T12:35:48Z</dcterms:created>
  <dcterms:modified xsi:type="dcterms:W3CDTF">2023-12-01T12:47:02Z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0x010100C057BE6C9B64A84EB79AC0C2874D52D6</vt:lpwstr>
  </property>
  <property fmtid="{D5CDD505-2E9C-101B-9397-08002B2CF9AE}" pid="3" name="MSIP_Label_e7f2b28d-54cf-44b6-aad9-6a2b7fb652a6_Enabled">
    <vt:lpwstr>true</vt:lpwstr>
  </property>
  <property fmtid="{D5CDD505-2E9C-101B-9397-08002B2CF9AE}" pid="4" name="MSIP_Label_e7f2b28d-54cf-44b6-aad9-6a2b7fb652a6_SetDate">
    <vt:lpwstr>2022-03-14T06:09:12Z</vt:lpwstr>
  </property>
  <property fmtid="{D5CDD505-2E9C-101B-9397-08002B2CF9AE}" pid="5" name="MSIP_Label_e7f2b28d-54cf-44b6-aad9-6a2b7fb652a6_Method">
    <vt:lpwstr>Standard</vt:lpwstr>
  </property>
  <property fmtid="{D5CDD505-2E9C-101B-9397-08002B2CF9AE}" pid="6" name="MSIP_Label_e7f2b28d-54cf-44b6-aad9-6a2b7fb652a6_Name">
    <vt:lpwstr>e7f2b28d-54cf-44b6-aad9-6a2b7fb652a6</vt:lpwstr>
  </property>
  <property fmtid="{D5CDD505-2E9C-101B-9397-08002B2CF9AE}" pid="7" name="MSIP_Label_e7f2b28d-54cf-44b6-aad9-6a2b7fb652a6_SiteId">
    <vt:lpwstr>5cc89a67-fa29-4356-af5d-f436abc7c21b</vt:lpwstr>
  </property>
  <property fmtid="{D5CDD505-2E9C-101B-9397-08002B2CF9AE}" pid="8" name="MSIP_Label_e7f2b28d-54cf-44b6-aad9-6a2b7fb652a6_ActionId">
    <vt:lpwstr>c861cf1b-5408-49f8-90f7-fdbef21f3874</vt:lpwstr>
  </property>
  <property fmtid="{D5CDD505-2E9C-101B-9397-08002B2CF9AE}" pid="9" name="MSIP_Label_e7f2b28d-54cf-44b6-aad9-6a2b7fb652a6_ContentBits">
    <vt:lpwstr>0</vt:lpwstr>
  </property>
</Properties>
</file>